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04_介護事業係2\★★★コロナ介護サービス事業所等に対するサービス継続支援事業\３_県交付要綱\支援金交付要綱\支援金様式\HP\01HP様式\02実績報告書\"/>
    </mc:Choice>
  </mc:AlternateContent>
  <bookViews>
    <workbookView xWindow="0" yWindow="0" windowWidth="20490" windowHeight="7770"/>
  </bookViews>
  <sheets>
    <sheet name="作成方法" sheetId="2" r:id="rId1"/>
    <sheet name="記載例" sheetId="1" r:id="rId2"/>
    <sheet name="個票1" sheetId="4" r:id="rId3"/>
    <sheet name="個票2" sheetId="6" r:id="rId4"/>
    <sheet name="個票3" sheetId="7" r:id="rId5"/>
    <sheet name="個票4" sheetId="8" r:id="rId6"/>
    <sheet name="実績報告書" sheetId="5" r:id="rId7"/>
  </sheets>
  <externalReferences>
    <externalReference r:id="rId8"/>
    <externalReference r:id="rId9"/>
  </externalReferences>
  <definedNames>
    <definedName name="_xlnm.Print_Area" localSheetId="1">記載例!$A$1:$K$21</definedName>
    <definedName name="_xlnm.Print_Area" localSheetId="2">個票1!$A$1:$AU$56</definedName>
    <definedName name="_xlnm.Print_Area" localSheetId="3">個票2!$A$1:$AU$56</definedName>
    <definedName name="_xlnm.Print_Area" localSheetId="4">個票3!$A$1:$AU$56</definedName>
    <definedName name="_xlnm.Print_Area" localSheetId="5">個票4!$A$1:$AU$56</definedName>
    <definedName name="_xlnm.Print_Area" localSheetId="0">作成方法!$A$1:$I$31</definedName>
    <definedName name="_xlnm.Print_Area" localSheetId="6">実績報告書!$A$1:$AM$45</definedName>
    <definedName name="_xlnm.Print_Titles" localSheetId="1">記載例!$3:$4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8" l="1"/>
  <c r="X40" i="8"/>
  <c r="CB39" i="8"/>
  <c r="AI39" i="8"/>
  <c r="AI41" i="8" s="1"/>
  <c r="CB38" i="8"/>
  <c r="CB37" i="8"/>
  <c r="X37" i="8"/>
  <c r="CB36" i="8"/>
  <c r="X36" i="8"/>
  <c r="CB35" i="8"/>
  <c r="X35" i="8"/>
  <c r="CB34" i="8"/>
  <c r="X34" i="8"/>
  <c r="CB33" i="8"/>
  <c r="X33" i="8"/>
  <c r="CB32" i="8"/>
  <c r="X32" i="8"/>
  <c r="CB31" i="8"/>
  <c r="AI31" i="8"/>
  <c r="CB30" i="8"/>
  <c r="CB29" i="8"/>
  <c r="H29" i="8"/>
  <c r="CB28" i="8"/>
  <c r="CB27" i="8"/>
  <c r="CB26" i="8"/>
  <c r="X17" i="8"/>
  <c r="CB14" i="8"/>
  <c r="CB13" i="8"/>
  <c r="H52" i="7"/>
  <c r="X40" i="7"/>
  <c r="CB39" i="7"/>
  <c r="AI39" i="7"/>
  <c r="AI41" i="7" s="1"/>
  <c r="CB38" i="7"/>
  <c r="CB37" i="7"/>
  <c r="X37" i="7"/>
  <c r="CB36" i="7"/>
  <c r="X36" i="7"/>
  <c r="CB35" i="7"/>
  <c r="X35" i="7"/>
  <c r="CB34" i="7"/>
  <c r="X34" i="7"/>
  <c r="CB33" i="7"/>
  <c r="X33" i="7"/>
  <c r="CB32" i="7"/>
  <c r="X32" i="7"/>
  <c r="CB31" i="7"/>
  <c r="AI31" i="7"/>
  <c r="CB30" i="7"/>
  <c r="CB29" i="7"/>
  <c r="H29" i="7"/>
  <c r="CB28" i="7"/>
  <c r="CB27" i="7"/>
  <c r="CB26" i="7"/>
  <c r="X17" i="7"/>
  <c r="CB14" i="7"/>
  <c r="CB13" i="7"/>
  <c r="H52" i="6"/>
  <c r="X40" i="6"/>
  <c r="CB39" i="6"/>
  <c r="AI39" i="6"/>
  <c r="AI41" i="6" s="1"/>
  <c r="CB38" i="6"/>
  <c r="CB37" i="6"/>
  <c r="X37" i="6"/>
  <c r="CB36" i="6"/>
  <c r="X36" i="6"/>
  <c r="CB35" i="6"/>
  <c r="X35" i="6"/>
  <c r="CB34" i="6"/>
  <c r="X34" i="6"/>
  <c r="CB33" i="6"/>
  <c r="X33" i="6"/>
  <c r="CB32" i="6"/>
  <c r="X32" i="6"/>
  <c r="CB31" i="6"/>
  <c r="AI31" i="6"/>
  <c r="CB30" i="6"/>
  <c r="CB29" i="6"/>
  <c r="H29" i="6"/>
  <c r="CB28" i="6"/>
  <c r="CB27" i="6"/>
  <c r="CB26" i="6"/>
  <c r="X17" i="6"/>
  <c r="CB14" i="6"/>
  <c r="CB13" i="6"/>
  <c r="AI16" i="8" l="1"/>
  <c r="AI18" i="8" s="1"/>
  <c r="AX19" i="8" s="1"/>
  <c r="AI16" i="7"/>
  <c r="AI18" i="7" s="1"/>
  <c r="AX19" i="7" s="1"/>
  <c r="AI16" i="6"/>
  <c r="AI18" i="6" s="1"/>
  <c r="AX19" i="6" s="1"/>
  <c r="AX42" i="8"/>
  <c r="AX42" i="7"/>
  <c r="AX42" i="6"/>
  <c r="K16" i="5"/>
  <c r="H52" i="4" l="1"/>
  <c r="X40" i="4"/>
  <c r="CB39" i="4"/>
  <c r="AI39" i="4"/>
  <c r="AI41" i="4" s="1"/>
  <c r="CB38" i="4"/>
  <c r="CB37" i="4"/>
  <c r="X37" i="4"/>
  <c r="CB36" i="4"/>
  <c r="X36" i="4"/>
  <c r="CB35" i="4"/>
  <c r="X35" i="4"/>
  <c r="CB34" i="4"/>
  <c r="X34" i="4"/>
  <c r="CB33" i="4"/>
  <c r="X33" i="4"/>
  <c r="CB32" i="4"/>
  <c r="X32" i="4"/>
  <c r="CB31" i="4"/>
  <c r="AI31" i="4"/>
  <c r="CB30" i="4"/>
  <c r="CB29" i="4"/>
  <c r="H29" i="4"/>
  <c r="CB28" i="4"/>
  <c r="CB27" i="4"/>
  <c r="CB26" i="4"/>
  <c r="X17" i="4"/>
  <c r="CB14" i="4"/>
  <c r="CB13" i="4"/>
  <c r="AI16" i="4" l="1"/>
  <c r="AI18" i="4" s="1"/>
  <c r="AX19" i="4" s="1"/>
  <c r="AX42" i="4"/>
  <c r="D10" i="1" l="1"/>
  <c r="F10" i="1" s="1"/>
  <c r="I10" i="1" s="1"/>
  <c r="J10" i="1" s="1"/>
  <c r="D9" i="1"/>
  <c r="F9" i="1" s="1"/>
  <c r="I9" i="1" s="1"/>
  <c r="J9" i="1" s="1"/>
  <c r="D8" i="1"/>
  <c r="F8" i="1" s="1"/>
  <c r="I8" i="1" s="1"/>
  <c r="J8" i="1" s="1"/>
  <c r="D13" i="1"/>
  <c r="F13" i="1" s="1"/>
  <c r="I13" i="1" s="1"/>
  <c r="J13" i="1" s="1"/>
  <c r="D12" i="1"/>
  <c r="F12" i="1" s="1"/>
  <c r="I12" i="1" s="1"/>
  <c r="J12" i="1" s="1"/>
  <c r="D11" i="1"/>
  <c r="F11" i="1" s="1"/>
  <c r="I11" i="1" s="1"/>
  <c r="J11" i="1" s="1"/>
  <c r="D16" i="1" l="1"/>
  <c r="D15" i="1"/>
  <c r="D14" i="1"/>
  <c r="D7" i="1"/>
  <c r="D6" i="1"/>
  <c r="D5" i="1"/>
  <c r="E17" i="1" l="1"/>
  <c r="D17" i="1"/>
  <c r="F16" i="1"/>
  <c r="I16" i="1" s="1"/>
  <c r="J16" i="1" s="1"/>
  <c r="F15" i="1"/>
  <c r="I15" i="1" s="1"/>
  <c r="J15" i="1" s="1"/>
  <c r="F14" i="1"/>
  <c r="I14" i="1" s="1"/>
  <c r="J14" i="1" s="1"/>
  <c r="F7" i="1"/>
  <c r="I7" i="1" s="1"/>
  <c r="J7" i="1" s="1"/>
  <c r="F6" i="1"/>
  <c r="I6" i="1" s="1"/>
  <c r="J6" i="1" s="1"/>
  <c r="F5" i="1"/>
  <c r="F17" i="1" l="1"/>
  <c r="I5" i="1"/>
  <c r="J5" i="1" s="1"/>
  <c r="J17" i="1" s="1"/>
  <c r="I17" i="1" l="1"/>
</calcChain>
</file>

<file path=xl/comments1.xml><?xml version="1.0" encoding="utf-8"?>
<comments xmlns="http://schemas.openxmlformats.org/spreadsheetml/2006/main">
  <authors>
    <author>奈良県</author>
    <author>厚生労働省ネットワークシステム</author>
  </authors>
  <commentList>
    <comment ref="AV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「介護保険事業所番号」:</t>
        </r>
        <r>
          <rPr>
            <sz val="9"/>
            <color indexed="81"/>
            <rFont val="MS P ゴシック"/>
            <family val="3"/>
            <charset val="128"/>
          </rPr>
          <t xml:space="preserve">
事業所番号がないサービス（有料老人ホーム等）は「１」と記入してください。</t>
        </r>
      </text>
    </comment>
    <comment ref="AV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「定員」：
</t>
        </r>
        <r>
          <rPr>
            <sz val="9"/>
            <color indexed="81"/>
            <rFont val="MS P ゴシック"/>
            <family val="3"/>
            <charset val="128"/>
          </rPr>
          <t>訪問系サービスは記入不要です。</t>
        </r>
      </text>
    </comment>
    <comment ref="AV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「職員数」：
</t>
        </r>
        <r>
          <rPr>
            <sz val="9"/>
            <color indexed="81"/>
            <rFont val="MS P ゴシック"/>
            <family val="3"/>
            <charset val="128"/>
          </rPr>
          <t>当該事業所における職員数を記入して下さい。（派遣職員を含む。）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V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事業区分:
</t>
        </r>
        <r>
          <rPr>
            <sz val="9"/>
            <color indexed="81"/>
            <rFont val="MS P ゴシック"/>
            <family val="3"/>
            <charset val="128"/>
          </rPr>
          <t xml:space="preserve">申請する事業所にチェックしてください。
</t>
        </r>
      </text>
    </comment>
    <comment ref="AV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「補助上限額」：
</t>
        </r>
        <r>
          <rPr>
            <sz val="9"/>
            <color indexed="81"/>
            <rFont val="MS P ゴシック"/>
            <family val="3"/>
            <charset val="128"/>
          </rPr>
          <t xml:space="preserve">提供サービス及び定員をもとに自動算出されます。
</t>
        </r>
        <r>
          <rPr>
            <b/>
            <sz val="9"/>
            <color indexed="81"/>
            <rFont val="MS P ゴシック"/>
            <family val="3"/>
            <charset val="128"/>
          </rPr>
          <t>「今回申請分」：</t>
        </r>
        <r>
          <rPr>
            <sz val="9"/>
            <color indexed="81"/>
            <rFont val="MS P ゴシック"/>
            <family val="3"/>
            <charset val="128"/>
          </rPr>
          <t xml:space="preserve">
補助上限額と所要額を比較して低い方の額（千円未満切り捨て）が自動入力されます。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「既申請額」：
</t>
        </r>
        <r>
          <rPr>
            <sz val="9"/>
            <color indexed="81"/>
            <rFont val="MS P ゴシック"/>
            <family val="3"/>
            <charset val="128"/>
          </rPr>
          <t>補助上限額は、当該事業所が今年度を通じて補助を受けられる上限額です。このため、当該事業所が今年度中に、既に当該事業の補助申請を行っている場合は、その額を記入して下さい。
年度合計額が補助上限額を超過する場合、上欄に「補助上限額を超過しています」と表示されます。所要額を見直して下さい。</t>
        </r>
      </text>
    </comment>
    <comment ref="AV2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「用途・品目・数量等」：
</t>
        </r>
        <r>
          <rPr>
            <sz val="9"/>
            <color indexed="81"/>
            <rFont val="MS P ゴシック"/>
            <family val="3"/>
            <charset val="128"/>
          </rPr>
          <t>支出内容を簡潔に記載して下さい。
（例）「賃金」･･･臨時職員　○人、「需用費」･･･（品名）○○個　
なお、支出内容を証明する資料（領収書の写しや支払記録等の写し）の添付が必要です。支出証明資料と金額が一致するようにお願いします。</t>
        </r>
      </text>
    </comment>
    <comment ref="AV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「申請額③」：
</t>
        </r>
        <r>
          <rPr>
            <sz val="9"/>
            <color indexed="81"/>
            <rFont val="MS P ゴシック"/>
            <family val="3"/>
            <charset val="128"/>
          </rPr>
          <t>本事業は補助単価が百円単位のため、本事業分では千円未満切り捨ての端数処理を行いません。</t>
        </r>
      </text>
    </comment>
  </commentList>
</comments>
</file>

<file path=xl/comments2.xml><?xml version="1.0" encoding="utf-8"?>
<comments xmlns="http://schemas.openxmlformats.org/spreadsheetml/2006/main">
  <authors>
    <author>奈良県</author>
    <author>厚生労働省ネットワークシステム</author>
  </authors>
  <commentList>
    <comment ref="AV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「介護保険事業所番号」:</t>
        </r>
        <r>
          <rPr>
            <sz val="9"/>
            <color indexed="81"/>
            <rFont val="MS P ゴシック"/>
            <family val="3"/>
            <charset val="128"/>
          </rPr>
          <t xml:space="preserve">
事業所番号がないサービス（有料老人ホーム等）は「１」と記入してください。</t>
        </r>
      </text>
    </comment>
    <comment ref="AV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「定員」：
</t>
        </r>
        <r>
          <rPr>
            <sz val="9"/>
            <color indexed="81"/>
            <rFont val="MS P ゴシック"/>
            <family val="3"/>
            <charset val="128"/>
          </rPr>
          <t>訪問系サービスは記入不要です。</t>
        </r>
      </text>
    </comment>
    <comment ref="AV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「職員数」：
</t>
        </r>
        <r>
          <rPr>
            <sz val="9"/>
            <color indexed="81"/>
            <rFont val="MS P ゴシック"/>
            <family val="3"/>
            <charset val="128"/>
          </rPr>
          <t>当該事業所における職員数を記入して下さい。（派遣職員を含む。）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V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事業区分:
</t>
        </r>
        <r>
          <rPr>
            <sz val="9"/>
            <color indexed="81"/>
            <rFont val="MS P ゴシック"/>
            <family val="3"/>
            <charset val="128"/>
          </rPr>
          <t xml:space="preserve">申請する事業所にチェックしてください。
</t>
        </r>
      </text>
    </comment>
    <comment ref="AV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「補助上限額」：
</t>
        </r>
        <r>
          <rPr>
            <sz val="9"/>
            <color indexed="81"/>
            <rFont val="MS P ゴシック"/>
            <family val="3"/>
            <charset val="128"/>
          </rPr>
          <t xml:space="preserve">提供サービス及び定員をもとに自動算出されます。
</t>
        </r>
        <r>
          <rPr>
            <b/>
            <sz val="9"/>
            <color indexed="81"/>
            <rFont val="MS P ゴシック"/>
            <family val="3"/>
            <charset val="128"/>
          </rPr>
          <t>「今回申請分」：</t>
        </r>
        <r>
          <rPr>
            <sz val="9"/>
            <color indexed="81"/>
            <rFont val="MS P ゴシック"/>
            <family val="3"/>
            <charset val="128"/>
          </rPr>
          <t xml:space="preserve">
補助上限額と所要額を比較して低い方の額（千円未満切り捨て）が自動入力されます。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「既申請額」：
</t>
        </r>
        <r>
          <rPr>
            <sz val="9"/>
            <color indexed="81"/>
            <rFont val="MS P ゴシック"/>
            <family val="3"/>
            <charset val="128"/>
          </rPr>
          <t>補助上限額は、当該事業所が今年度を通じて補助を受けられる上限額です。このため、当該事業所が今年度中に、既に当該事業の補助申請を行っている場合は、その額を記入して下さい。
年度合計額が補助上限額を超過する場合、上欄に「補助上限額を超過しています」と表示されます。所要額を見直して下さい。</t>
        </r>
      </text>
    </comment>
    <comment ref="AV2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「用途・品目・数量等」：
</t>
        </r>
        <r>
          <rPr>
            <sz val="9"/>
            <color indexed="81"/>
            <rFont val="MS P ゴシック"/>
            <family val="3"/>
            <charset val="128"/>
          </rPr>
          <t>支出内容を簡潔に記載して下さい。
（例）「賃金」･･･臨時職員　○人、「需用費」･･･（品名）○○個　
なお、支出内容を証明する資料（領収書の写しや支払記録等の写し）の添付が必要です。支出証明資料と金額が一致するようにお願いします。</t>
        </r>
      </text>
    </comment>
    <comment ref="AV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「申請額③」：
</t>
        </r>
        <r>
          <rPr>
            <sz val="9"/>
            <color indexed="81"/>
            <rFont val="MS P ゴシック"/>
            <family val="3"/>
            <charset val="128"/>
          </rPr>
          <t>本事業は補助単価が百円単位のため、本事業分では千円未満切り捨ての端数処理を行いません。</t>
        </r>
      </text>
    </comment>
  </commentList>
</comments>
</file>

<file path=xl/comments3.xml><?xml version="1.0" encoding="utf-8"?>
<comments xmlns="http://schemas.openxmlformats.org/spreadsheetml/2006/main">
  <authors>
    <author>奈良県</author>
    <author>厚生労働省ネットワークシステム</author>
  </authors>
  <commentList>
    <comment ref="AV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「介護保険事業所番号」:</t>
        </r>
        <r>
          <rPr>
            <sz val="9"/>
            <color indexed="81"/>
            <rFont val="MS P ゴシック"/>
            <family val="3"/>
            <charset val="128"/>
          </rPr>
          <t xml:space="preserve">
事業所番号がないサービス（有料老人ホーム等）は「１」と記入してください。</t>
        </r>
      </text>
    </comment>
    <comment ref="AV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「定員」：
</t>
        </r>
        <r>
          <rPr>
            <sz val="9"/>
            <color indexed="81"/>
            <rFont val="MS P ゴシック"/>
            <family val="3"/>
            <charset val="128"/>
          </rPr>
          <t>訪問系サービスは記入不要です。</t>
        </r>
      </text>
    </comment>
    <comment ref="AV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「職員数」：
</t>
        </r>
        <r>
          <rPr>
            <sz val="9"/>
            <color indexed="81"/>
            <rFont val="MS P ゴシック"/>
            <family val="3"/>
            <charset val="128"/>
          </rPr>
          <t>当該事業所における職員数を記入して下さい。（派遣職員を含む。）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V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事業区分:
</t>
        </r>
        <r>
          <rPr>
            <sz val="9"/>
            <color indexed="81"/>
            <rFont val="MS P ゴシック"/>
            <family val="3"/>
            <charset val="128"/>
          </rPr>
          <t xml:space="preserve">申請する事業所にチェックしてください。
</t>
        </r>
      </text>
    </comment>
    <comment ref="AV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「補助上限額」：
</t>
        </r>
        <r>
          <rPr>
            <sz val="9"/>
            <color indexed="81"/>
            <rFont val="MS P ゴシック"/>
            <family val="3"/>
            <charset val="128"/>
          </rPr>
          <t xml:space="preserve">提供サービス及び定員をもとに自動算出されます。
</t>
        </r>
        <r>
          <rPr>
            <b/>
            <sz val="9"/>
            <color indexed="81"/>
            <rFont val="MS P ゴシック"/>
            <family val="3"/>
            <charset val="128"/>
          </rPr>
          <t>「今回申請分」：</t>
        </r>
        <r>
          <rPr>
            <sz val="9"/>
            <color indexed="81"/>
            <rFont val="MS P ゴシック"/>
            <family val="3"/>
            <charset val="128"/>
          </rPr>
          <t xml:space="preserve">
補助上限額と所要額を比較して低い方の額（千円未満切り捨て）が自動入力されます。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「既申請額」：
</t>
        </r>
        <r>
          <rPr>
            <sz val="9"/>
            <color indexed="81"/>
            <rFont val="MS P ゴシック"/>
            <family val="3"/>
            <charset val="128"/>
          </rPr>
          <t>補助上限額は、当該事業所が今年度を通じて補助を受けられる上限額です。このため、当該事業所が今年度中に、既に当該事業の補助申請を行っている場合は、その額を記入して下さい。
年度合計額が補助上限額を超過する場合、上欄に「補助上限額を超過しています」と表示されます。所要額を見直して下さい。</t>
        </r>
      </text>
    </comment>
    <comment ref="AV2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「用途・品目・数量等」：
</t>
        </r>
        <r>
          <rPr>
            <sz val="9"/>
            <color indexed="81"/>
            <rFont val="MS P ゴシック"/>
            <family val="3"/>
            <charset val="128"/>
          </rPr>
          <t>支出内容を簡潔に記載して下さい。
（例）「賃金」･･･臨時職員　○人、「需用費」･･･（品名）○○個　
なお、支出内容を証明する資料（領収書の写しや支払記録等の写し）の添付が必要です。支出証明資料と金額が一致するようにお願いします。</t>
        </r>
      </text>
    </comment>
    <comment ref="AV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「申請額③」：
</t>
        </r>
        <r>
          <rPr>
            <sz val="9"/>
            <color indexed="81"/>
            <rFont val="MS P ゴシック"/>
            <family val="3"/>
            <charset val="128"/>
          </rPr>
          <t>本事業は補助単価が百円単位のため、本事業分では千円未満切り捨ての端数処理を行いません。</t>
        </r>
      </text>
    </comment>
  </commentList>
</comments>
</file>

<file path=xl/comments4.xml><?xml version="1.0" encoding="utf-8"?>
<comments xmlns="http://schemas.openxmlformats.org/spreadsheetml/2006/main">
  <authors>
    <author>奈良県</author>
    <author>厚生労働省ネットワークシステム</author>
  </authors>
  <commentList>
    <comment ref="AV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「介護保険事業所番号」:</t>
        </r>
        <r>
          <rPr>
            <sz val="9"/>
            <color indexed="81"/>
            <rFont val="MS P ゴシック"/>
            <family val="3"/>
            <charset val="128"/>
          </rPr>
          <t xml:space="preserve">
事業所番号がないサービス（有料老人ホーム等）は「１」と記入してください。</t>
        </r>
      </text>
    </comment>
    <comment ref="AV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「定員」：
</t>
        </r>
        <r>
          <rPr>
            <sz val="9"/>
            <color indexed="81"/>
            <rFont val="MS P ゴシック"/>
            <family val="3"/>
            <charset val="128"/>
          </rPr>
          <t>訪問系サービスは記入不要です。</t>
        </r>
      </text>
    </comment>
    <comment ref="AV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「職員数」：
</t>
        </r>
        <r>
          <rPr>
            <sz val="9"/>
            <color indexed="81"/>
            <rFont val="MS P ゴシック"/>
            <family val="3"/>
            <charset val="128"/>
          </rPr>
          <t>当該事業所における職員数を記入して下さい。（派遣職員を含む。）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V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事業区分:
</t>
        </r>
        <r>
          <rPr>
            <sz val="9"/>
            <color indexed="81"/>
            <rFont val="MS P ゴシック"/>
            <family val="3"/>
            <charset val="128"/>
          </rPr>
          <t xml:space="preserve">申請する事業所にチェックしてください。
</t>
        </r>
      </text>
    </comment>
    <comment ref="AV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「補助上限額」：
</t>
        </r>
        <r>
          <rPr>
            <sz val="9"/>
            <color indexed="81"/>
            <rFont val="MS P ゴシック"/>
            <family val="3"/>
            <charset val="128"/>
          </rPr>
          <t xml:space="preserve">提供サービス及び定員をもとに自動算出されます。
</t>
        </r>
        <r>
          <rPr>
            <b/>
            <sz val="9"/>
            <color indexed="81"/>
            <rFont val="MS P ゴシック"/>
            <family val="3"/>
            <charset val="128"/>
          </rPr>
          <t>「今回申請分」：</t>
        </r>
        <r>
          <rPr>
            <sz val="9"/>
            <color indexed="81"/>
            <rFont val="MS P ゴシック"/>
            <family val="3"/>
            <charset val="128"/>
          </rPr>
          <t xml:space="preserve">
補助上限額と所要額を比較して低い方の額（千円未満切り捨て）が自動入力されます。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「既申請額」：
</t>
        </r>
        <r>
          <rPr>
            <sz val="9"/>
            <color indexed="81"/>
            <rFont val="MS P ゴシック"/>
            <family val="3"/>
            <charset val="128"/>
          </rPr>
          <t>補助上限額は、当該事業所が今年度を通じて補助を受けられる上限額です。このため、当該事業所が今年度中に、既に当該事業の補助申請を行っている場合は、その額を記入して下さい。
年度合計額が補助上限額を超過する場合、上欄に「補助上限額を超過しています」と表示されます。所要額を見直して下さい。</t>
        </r>
      </text>
    </comment>
    <comment ref="AV2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「用途・品目・数量等」：
</t>
        </r>
        <r>
          <rPr>
            <sz val="9"/>
            <color indexed="81"/>
            <rFont val="MS P ゴシック"/>
            <family val="3"/>
            <charset val="128"/>
          </rPr>
          <t>支出内容を簡潔に記載して下さい。
（例）「賃金」･･･臨時職員　○人、「需用費」･･･（品名）○○個　
なお、支出内容を証明する資料（領収書の写しや支払記録等の写し）の添付が必要です。支出証明資料と金額が一致するようにお願いします。</t>
        </r>
      </text>
    </comment>
    <comment ref="AV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「申請額③」：
</t>
        </r>
        <r>
          <rPr>
            <sz val="9"/>
            <color indexed="81"/>
            <rFont val="MS P ゴシック"/>
            <family val="3"/>
            <charset val="128"/>
          </rPr>
          <t>本事業は補助単価が百円単位のため、本事業分では千円未満切り捨ての端数処理を行いません。</t>
        </r>
      </text>
    </comment>
  </commentList>
</comments>
</file>

<file path=xl/comments5.xml><?xml version="1.0" encoding="utf-8"?>
<comments xmlns="http://schemas.openxmlformats.org/spreadsheetml/2006/main">
  <authors>
    <author>厚生労働省ネットワークシステム</author>
  </authors>
  <commentList>
    <comment ref="AN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実績額:</t>
        </r>
        <r>
          <rPr>
            <sz val="9"/>
            <color indexed="81"/>
            <rFont val="MS P ゴシック"/>
            <family val="3"/>
            <charset val="128"/>
          </rPr>
          <t xml:space="preserve">
本欄の金額と別添(事業所一覧)の合計額と一致しない場合には、上記のチェック欄に「！」と表示されます。
実績報告書への反映漏れなどがないか確認して下さい。</t>
        </r>
      </text>
    </comment>
  </commentList>
</comments>
</file>

<file path=xl/sharedStrings.xml><?xml version="1.0" encoding="utf-8"?>
<sst xmlns="http://schemas.openxmlformats.org/spreadsheetml/2006/main" count="989" uniqueCount="202">
  <si>
    <t>（円）</t>
    <rPh sb="1" eb="2">
      <t>エン</t>
    </rPh>
    <phoneticPr fontId="3"/>
  </si>
  <si>
    <t>事業所名称
（提供サービス）</t>
    <rPh sb="0" eb="3">
      <t>ジギョウショ</t>
    </rPh>
    <rPh sb="3" eb="5">
      <t>メイショウ</t>
    </rPh>
    <rPh sb="7" eb="9">
      <t>テイキョウ</t>
    </rPh>
    <phoneticPr fontId="3"/>
  </si>
  <si>
    <t>区分</t>
    <rPh sb="0" eb="2">
      <t>クブン</t>
    </rPh>
    <phoneticPr fontId="3"/>
  </si>
  <si>
    <t>総事業費</t>
    <rPh sb="0" eb="3">
      <t>ソウジギョウ</t>
    </rPh>
    <rPh sb="3" eb="4">
      <t>ヒ</t>
    </rPh>
    <phoneticPr fontId="3"/>
  </si>
  <si>
    <t>寄付金
その他
収入額</t>
    <rPh sb="0" eb="3">
      <t>キフキン</t>
    </rPh>
    <rPh sb="6" eb="7">
      <t>タ</t>
    </rPh>
    <rPh sb="8" eb="11">
      <t>シュウニュウガク</t>
    </rPh>
    <phoneticPr fontId="3"/>
  </si>
  <si>
    <t>差引額</t>
    <rPh sb="0" eb="3">
      <t>サシヒキガク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</si>
  <si>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</si>
  <si>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</si>
  <si>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県補助基本額</t>
    <rPh sb="0" eb="1">
      <t>ケン</t>
    </rPh>
    <rPh sb="1" eb="3">
      <t>ホジョ</t>
    </rPh>
    <rPh sb="3" eb="6">
      <t>キホンガク</t>
    </rPh>
    <phoneticPr fontId="3"/>
  </si>
  <si>
    <t>備考</t>
    <rPh sb="0" eb="2">
      <t>ビコウ</t>
    </rPh>
    <phoneticPr fontId="3"/>
  </si>
  <si>
    <t>(A)</t>
    <phoneticPr fontId="3"/>
  </si>
  <si>
    <t>(B)</t>
    <phoneticPr fontId="3"/>
  </si>
  <si>
    <t>(A)-(B)=(C)</t>
    <phoneticPr fontId="3"/>
  </si>
  <si>
    <t>(D)</t>
    <phoneticPr fontId="3"/>
  </si>
  <si>
    <t>（Ｅ）</t>
    <phoneticPr fontId="3"/>
  </si>
  <si>
    <t>(F)</t>
    <phoneticPr fontId="3"/>
  </si>
  <si>
    <t>（G)</t>
    <phoneticPr fontId="3"/>
  </si>
  <si>
    <t>１感染対策費用助成事業</t>
    <rPh sb="1" eb="3">
      <t>カンセン</t>
    </rPh>
    <rPh sb="3" eb="5">
      <t>タイサク</t>
    </rPh>
    <rPh sb="5" eb="7">
      <t>ヒヨウ</t>
    </rPh>
    <rPh sb="7" eb="9">
      <t>ジョセイ</t>
    </rPh>
    <rPh sb="9" eb="11">
      <t>ジギョウ</t>
    </rPh>
    <phoneticPr fontId="3"/>
  </si>
  <si>
    <t>２個別再開支援助成事業</t>
    <rPh sb="1" eb="3">
      <t>コベツ</t>
    </rPh>
    <rPh sb="3" eb="5">
      <t>サイカイ</t>
    </rPh>
    <rPh sb="5" eb="7">
      <t>シエン</t>
    </rPh>
    <rPh sb="7" eb="9">
      <t>ジョセイ</t>
    </rPh>
    <rPh sb="9" eb="11">
      <t>ジギョウ</t>
    </rPh>
    <phoneticPr fontId="3"/>
  </si>
  <si>
    <t>３再開環境整備助成事業</t>
    <rPh sb="1" eb="3">
      <t>サイカイ</t>
    </rPh>
    <rPh sb="3" eb="5">
      <t>カンキョウ</t>
    </rPh>
    <rPh sb="5" eb="7">
      <t>セイビ</t>
    </rPh>
    <rPh sb="7" eb="9">
      <t>ジョセイ</t>
    </rPh>
    <rPh sb="9" eb="11">
      <t>ジギョウ</t>
    </rPh>
    <phoneticPr fontId="3"/>
  </si>
  <si>
    <t>合計</t>
    <rPh sb="0" eb="2">
      <t>ゴウケイ</t>
    </rPh>
    <phoneticPr fontId="3"/>
  </si>
  <si>
    <t>＊　選定額（Ｆ）欄には（Ｃ）、（Ｄ）、（Ｅ）欄のいずれか少ない方の額を記入すること。</t>
    <rPh sb="2" eb="5">
      <t>センテイガク</t>
    </rPh>
    <rPh sb="8" eb="9">
      <t>ラン</t>
    </rPh>
    <rPh sb="22" eb="23">
      <t>ラン</t>
    </rPh>
    <rPh sb="28" eb="29">
      <t>スク</t>
    </rPh>
    <rPh sb="31" eb="32">
      <t>ホウ</t>
    </rPh>
    <rPh sb="33" eb="34">
      <t>ガク</t>
    </rPh>
    <rPh sb="35" eb="37">
      <t>キニュウ</t>
    </rPh>
    <phoneticPr fontId="3"/>
  </si>
  <si>
    <t>＊　県補助基本額（G）欄には、選定額（Ｆ）欄のうち、1,000円未満の端数を切り捨てた額を記入すること。（２個別再開支援助成事業は、1,000円未満の端数を切り捨てない。）</t>
    <rPh sb="11" eb="12">
      <t>ラン</t>
    </rPh>
    <rPh sb="31" eb="32">
      <t>エン</t>
    </rPh>
    <rPh sb="32" eb="34">
      <t>ミマン</t>
    </rPh>
    <rPh sb="35" eb="37">
      <t>ハスウ</t>
    </rPh>
    <rPh sb="38" eb="39">
      <t>キ</t>
    </rPh>
    <rPh sb="40" eb="41">
      <t>ス</t>
    </rPh>
    <rPh sb="43" eb="44">
      <t>ガク</t>
    </rPh>
    <rPh sb="45" eb="47">
      <t>キニュウ</t>
    </rPh>
    <rPh sb="54" eb="56">
      <t>コベツ</t>
    </rPh>
    <rPh sb="56" eb="58">
      <t>サイカイ</t>
    </rPh>
    <rPh sb="58" eb="60">
      <t>シエン</t>
    </rPh>
    <rPh sb="60" eb="62">
      <t>ジョセイ</t>
    </rPh>
    <rPh sb="62" eb="64">
      <t>ジギョウ</t>
    </rPh>
    <rPh sb="71" eb="72">
      <t>エン</t>
    </rPh>
    <rPh sb="72" eb="74">
      <t>ミマン</t>
    </rPh>
    <rPh sb="75" eb="77">
      <t>ハスウ</t>
    </rPh>
    <rPh sb="78" eb="79">
      <t>キ</t>
    </rPh>
    <rPh sb="80" eb="81">
      <t>ス</t>
    </rPh>
    <phoneticPr fontId="3"/>
  </si>
  <si>
    <t>・（C)、（D)、（E）のいずれか少ない額が自動入力されます。</t>
    <rPh sb="17" eb="18">
      <t>スク</t>
    </rPh>
    <rPh sb="20" eb="21">
      <t>ガク</t>
    </rPh>
    <rPh sb="22" eb="24">
      <t>ジドウ</t>
    </rPh>
    <rPh sb="24" eb="26">
      <t>ニュウリョク</t>
    </rPh>
    <phoneticPr fontId="3"/>
  </si>
  <si>
    <t>⑦「選定額（F）」が自動入力されていることを確認。</t>
    <rPh sb="2" eb="4">
      <t>センテイ</t>
    </rPh>
    <rPh sb="4" eb="5">
      <t>ガク</t>
    </rPh>
    <rPh sb="10" eb="12">
      <t>ジドウ</t>
    </rPh>
    <rPh sb="12" eb="14">
      <t>ニュウリョク</t>
    </rPh>
    <rPh sb="22" eb="24">
      <t>カクニン</t>
    </rPh>
    <phoneticPr fontId="3"/>
  </si>
  <si>
    <t>⑥（該当するものがある場合のみ）「寄付金その他収入額（B)」を入力。</t>
    <rPh sb="2" eb="4">
      <t>ガイトウ</t>
    </rPh>
    <rPh sb="11" eb="13">
      <t>バアイ</t>
    </rPh>
    <rPh sb="17" eb="20">
      <t>キフキン</t>
    </rPh>
    <rPh sb="22" eb="23">
      <t>タ</t>
    </rPh>
    <rPh sb="23" eb="26">
      <t>シュウニュウガク</t>
    </rPh>
    <rPh sb="31" eb="33">
      <t>ニュウリョク</t>
    </rPh>
    <phoneticPr fontId="3"/>
  </si>
  <si>
    <t>⑤「総事業費（A)」を入力。</t>
    <rPh sb="2" eb="5">
      <t>ソウジギョウ</t>
    </rPh>
    <rPh sb="5" eb="6">
      <t>ヒ</t>
    </rPh>
    <rPh sb="11" eb="13">
      <t>ニュウリョク</t>
    </rPh>
    <phoneticPr fontId="3"/>
  </si>
  <si>
    <t>・申請しない場合は０を入力。</t>
    <rPh sb="1" eb="3">
      <t>シンセイ</t>
    </rPh>
    <rPh sb="6" eb="8">
      <t>バアイ</t>
    </rPh>
    <rPh sb="11" eb="13">
      <t>ニュウリョク</t>
    </rPh>
    <phoneticPr fontId="3"/>
  </si>
  <si>
    <t>・１、３について、個票の「補助上限額」を入力。</t>
    <rPh sb="9" eb="11">
      <t>コヒョウ</t>
    </rPh>
    <rPh sb="13" eb="15">
      <t>ホジョ</t>
    </rPh>
    <rPh sb="15" eb="18">
      <t>ジョウゲンガク</t>
    </rPh>
    <rPh sb="20" eb="22">
      <t>ニュウリョク</t>
    </rPh>
    <phoneticPr fontId="3"/>
  </si>
  <si>
    <t>④個票を参照し、「基準額（E)」を入力。</t>
    <rPh sb="1" eb="3">
      <t>コヒョウ</t>
    </rPh>
    <rPh sb="4" eb="6">
      <t>サンショウ</t>
    </rPh>
    <rPh sb="9" eb="12">
      <t>キジュンガク</t>
    </rPh>
    <rPh sb="17" eb="19">
      <t>ニュウリョク</t>
    </rPh>
    <phoneticPr fontId="3"/>
  </si>
  <si>
    <t>（同じ事業所名称で他サービスも行っている場合は、区別できるように、括弧内にサービス名を記載）</t>
  </si>
  <si>
    <t>②事業所名称を記入。</t>
    <rPh sb="1" eb="4">
      <t>ジギョウショ</t>
    </rPh>
    <rPh sb="4" eb="6">
      <t>メイショウ</t>
    </rPh>
    <rPh sb="7" eb="9">
      <t>キニュウ</t>
    </rPh>
    <phoneticPr fontId="3"/>
  </si>
  <si>
    <t>５行目～７行目をコピーし、７行目・８行目の間に挿入して、行を増やしてください。</t>
    <rPh sb="1" eb="3">
      <t>ギョウメ</t>
    </rPh>
    <rPh sb="5" eb="7">
      <t>ギョウメ</t>
    </rPh>
    <rPh sb="14" eb="16">
      <t>ギョウメ</t>
    </rPh>
    <rPh sb="18" eb="20">
      <t>ギョウメ</t>
    </rPh>
    <rPh sb="21" eb="22">
      <t>アイダ</t>
    </rPh>
    <rPh sb="23" eb="25">
      <t>ソウニュウ</t>
    </rPh>
    <rPh sb="28" eb="29">
      <t>ギョウ</t>
    </rPh>
    <rPh sb="30" eb="31">
      <t>フ</t>
    </rPh>
    <phoneticPr fontId="3"/>
  </si>
  <si>
    <t>①個票の枚数分、行を増やしてください。</t>
    <rPh sb="1" eb="3">
      <t>コヒョウ</t>
    </rPh>
    <rPh sb="4" eb="6">
      <t>マイスウ</t>
    </rPh>
    <rPh sb="6" eb="7">
      <t>ブン</t>
    </rPh>
    <rPh sb="8" eb="9">
      <t>ギョウ</t>
    </rPh>
    <rPh sb="10" eb="11">
      <t>フ</t>
    </rPh>
    <phoneticPr fontId="3"/>
  </si>
  <si>
    <t>桃色に着色したセルは、自動入力されます。必要に応じて修正してください。</t>
    <rPh sb="0" eb="2">
      <t>モモイロ</t>
    </rPh>
    <rPh sb="3" eb="5">
      <t>チャクショク</t>
    </rPh>
    <rPh sb="11" eb="13">
      <t>ジドウ</t>
    </rPh>
    <rPh sb="13" eb="15">
      <t>ニュウリョク</t>
    </rPh>
    <rPh sb="20" eb="22">
      <t>ヒツヨウ</t>
    </rPh>
    <rPh sb="23" eb="24">
      <t>オウ</t>
    </rPh>
    <rPh sb="26" eb="28">
      <t>シュウセイ</t>
    </rPh>
    <phoneticPr fontId="3"/>
  </si>
  <si>
    <t>水色に着色したセルは、手入力してください</t>
    <rPh sb="0" eb="2">
      <t>ミズイロ</t>
    </rPh>
    <rPh sb="3" eb="5">
      <t>チャクショク</t>
    </rPh>
    <rPh sb="11" eb="14">
      <t>テニュウリョク</t>
    </rPh>
    <phoneticPr fontId="3"/>
  </si>
  <si>
    <t>別紙２ 所要額精算調書</t>
    <rPh sb="0" eb="2">
      <t>ベッシ</t>
    </rPh>
    <rPh sb="4" eb="6">
      <t>ショヨウ</t>
    </rPh>
    <rPh sb="6" eb="7">
      <t>ガク</t>
    </rPh>
    <rPh sb="7" eb="9">
      <t>セイサン</t>
    </rPh>
    <rPh sb="9" eb="11">
      <t>チョウショ</t>
    </rPh>
    <phoneticPr fontId="3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</si>
  <si>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3"/>
  </si>
  <si>
    <t>所要額精算調書　作成方法</t>
    <rPh sb="0" eb="2">
      <t>ショヨウ</t>
    </rPh>
    <rPh sb="2" eb="3">
      <t>ガク</t>
    </rPh>
    <rPh sb="3" eb="5">
      <t>セイサン</t>
    </rPh>
    <rPh sb="5" eb="7">
      <t>チョウショ</t>
    </rPh>
    <rPh sb="8" eb="12">
      <t>サクセイホウホウ</t>
    </rPh>
    <phoneticPr fontId="3"/>
  </si>
  <si>
    <t>所要額調書記載例（交付申請時に作成していただいた書類の記載例）もご参照ください。</t>
    <rPh sb="0" eb="5">
      <t>ショヨウガクチョウショ</t>
    </rPh>
    <rPh sb="5" eb="8">
      <t>キサイレイ</t>
    </rPh>
    <rPh sb="9" eb="11">
      <t>コウフ</t>
    </rPh>
    <rPh sb="11" eb="13">
      <t>シンセイ</t>
    </rPh>
    <rPh sb="13" eb="14">
      <t>トキ</t>
    </rPh>
    <rPh sb="15" eb="17">
      <t>サクセイ</t>
    </rPh>
    <rPh sb="24" eb="26">
      <t>ショルイ</t>
    </rPh>
    <rPh sb="27" eb="30">
      <t>キサイレイ</t>
    </rPh>
    <rPh sb="33" eb="35">
      <t>サンショウ</t>
    </rPh>
    <phoneticPr fontId="3"/>
  </si>
  <si>
    <t>③個票を参照し、「対象経費の実支出額（D)」を入力。</t>
    <rPh sb="1" eb="3">
      <t>コヒョウ</t>
    </rPh>
    <rPh sb="4" eb="6">
      <t>サンショウ</t>
    </rPh>
    <rPh sb="9" eb="11">
      <t>タイショウ</t>
    </rPh>
    <rPh sb="11" eb="13">
      <t>ケイヒ</t>
    </rPh>
    <rPh sb="14" eb="15">
      <t>ジツ</t>
    </rPh>
    <rPh sb="15" eb="17">
      <t>シシュツ</t>
    </rPh>
    <rPh sb="17" eb="18">
      <t>ガク</t>
    </rPh>
    <rPh sb="23" eb="25">
      <t>ニュウリョク</t>
    </rPh>
    <phoneticPr fontId="3"/>
  </si>
  <si>
    <t>・１，３については個票の「所要額の合計」、２については個票の「実績額③」の金額を入力。</t>
    <rPh sb="9" eb="11">
      <t>コヒョウ</t>
    </rPh>
    <rPh sb="13" eb="16">
      <t>ショヨウガク</t>
    </rPh>
    <rPh sb="17" eb="19">
      <t>ゴウケイ</t>
    </rPh>
    <rPh sb="27" eb="29">
      <t>コヒョウ</t>
    </rPh>
    <rPh sb="31" eb="34">
      <t>ジッセキガク</t>
    </rPh>
    <rPh sb="37" eb="39">
      <t>キンガク</t>
    </rPh>
    <rPh sb="40" eb="42">
      <t>ニュウリョク</t>
    </rPh>
    <phoneticPr fontId="3"/>
  </si>
  <si>
    <t>⑧「県補助基本額（F)」の合計の金額が、実績報告書の「実績額（A)」と一致しているか確認してください。</t>
    <rPh sb="2" eb="3">
      <t>ケン</t>
    </rPh>
    <rPh sb="3" eb="5">
      <t>ホジョ</t>
    </rPh>
    <rPh sb="5" eb="7">
      <t>キホン</t>
    </rPh>
    <rPh sb="7" eb="8">
      <t>ガク</t>
    </rPh>
    <rPh sb="13" eb="15">
      <t>ゴウケイ</t>
    </rPh>
    <rPh sb="16" eb="18">
      <t>キンガク</t>
    </rPh>
    <rPh sb="20" eb="22">
      <t>ジッセキ</t>
    </rPh>
    <rPh sb="22" eb="25">
      <t>ホウコクショ</t>
    </rPh>
    <rPh sb="27" eb="29">
      <t>ジッセキ</t>
    </rPh>
    <rPh sb="29" eb="30">
      <t>ガク</t>
    </rPh>
    <rPh sb="35" eb="37">
      <t>イッチ</t>
    </rPh>
    <rPh sb="42" eb="44">
      <t>カクニン</t>
    </rPh>
    <phoneticPr fontId="3"/>
  </si>
  <si>
    <t>・「対象経費の支出予定額（D)」と同額でない場合のみ、額を直接入力してください。（※数式が入っております。）</t>
    <phoneticPr fontId="3"/>
  </si>
  <si>
    <t>（法人名）奈良株式会社</t>
    <rPh sb="1" eb="3">
      <t>ホウジン</t>
    </rPh>
    <rPh sb="3" eb="4">
      <t>メイ</t>
    </rPh>
    <rPh sb="5" eb="7">
      <t>ナラ</t>
    </rPh>
    <rPh sb="7" eb="9">
      <t>カブシキ</t>
    </rPh>
    <rPh sb="9" eb="11">
      <t>カイシャ</t>
    </rPh>
    <phoneticPr fontId="3"/>
  </si>
  <si>
    <t>特別養護老人ホームA（介護老人福祉施設）</t>
    <rPh sb="0" eb="6">
      <t>トクベツヨウゴロウジン</t>
    </rPh>
    <rPh sb="11" eb="19">
      <t>カイゴロウジンフクシシセツ</t>
    </rPh>
    <phoneticPr fontId="3"/>
  </si>
  <si>
    <t>ホームヘルプA事業所</t>
    <rPh sb="7" eb="10">
      <t>ジギョウショ</t>
    </rPh>
    <phoneticPr fontId="3"/>
  </si>
  <si>
    <t>住宅型有料老人ホームB</t>
    <rPh sb="0" eb="7">
      <t>ジュウタクガタユウリョウロウジン</t>
    </rPh>
    <phoneticPr fontId="3"/>
  </si>
  <si>
    <t>第１－３号様式（第１１条関係）</t>
    <rPh sb="0" eb="1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4">
      <t>カンケイ</t>
    </rPh>
    <phoneticPr fontId="10"/>
  </si>
  <si>
    <t>年</t>
    <rPh sb="0" eb="1">
      <t>ネン</t>
    </rPh>
    <phoneticPr fontId="10"/>
  </si>
  <si>
    <t>月</t>
    <rPh sb="0" eb="1">
      <t>ゲツ</t>
    </rPh>
    <phoneticPr fontId="10"/>
  </si>
  <si>
    <t>日</t>
    <rPh sb="0" eb="1">
      <t>ニチ</t>
    </rPh>
    <phoneticPr fontId="10"/>
  </si>
  <si>
    <t>奈良県知事</t>
    <rPh sb="0" eb="3">
      <t>ナラケン</t>
    </rPh>
    <rPh sb="3" eb="5">
      <t>チジ</t>
    </rPh>
    <phoneticPr fontId="10"/>
  </si>
  <si>
    <t>殿</t>
    <rPh sb="0" eb="1">
      <t>トノ</t>
    </rPh>
    <phoneticPr fontId="10"/>
  </si>
  <si>
    <t>（法人名）</t>
    <rPh sb="1" eb="3">
      <t>ホウジン</t>
    </rPh>
    <rPh sb="3" eb="4">
      <t>メイ</t>
    </rPh>
    <phoneticPr fontId="10"/>
  </si>
  <si>
    <t>（役職・代表者名）</t>
    <rPh sb="1" eb="3">
      <t>ヤクショク</t>
    </rPh>
    <rPh sb="4" eb="7">
      <t>ダイヒョウシャ</t>
    </rPh>
    <rPh sb="7" eb="8">
      <t>メイ</t>
    </rPh>
    <phoneticPr fontId="10"/>
  </si>
  <si>
    <t>印</t>
    <rPh sb="0" eb="1">
      <t>イン</t>
    </rPh>
    <phoneticPr fontId="10"/>
  </si>
  <si>
    <t>新型コロナウイルス感染症緊急包括支援交付金（介護分）に係る実績報告書</t>
    <rPh sb="0" eb="2">
      <t>シンガタ</t>
    </rPh>
    <rPh sb="9" eb="12">
      <t>カンセンショウ</t>
    </rPh>
    <rPh sb="12" eb="14">
      <t>キンキュウ</t>
    </rPh>
    <rPh sb="14" eb="16">
      <t>ホウカツ</t>
    </rPh>
    <rPh sb="16" eb="18">
      <t>シエン</t>
    </rPh>
    <rPh sb="18" eb="21">
      <t>コウフキン</t>
    </rPh>
    <rPh sb="22" eb="24">
      <t>カイゴ</t>
    </rPh>
    <rPh sb="24" eb="25">
      <t>ブン</t>
    </rPh>
    <rPh sb="27" eb="28">
      <t>カカ</t>
    </rPh>
    <rPh sb="29" eb="31">
      <t>ジッセキ</t>
    </rPh>
    <rPh sb="31" eb="33">
      <t>ホウコク</t>
    </rPh>
    <rPh sb="33" eb="34">
      <t>ショ</t>
    </rPh>
    <phoneticPr fontId="10"/>
  </si>
  <si>
    <t>　標記について、下記のとおり関係書類を添えて報告する。</t>
    <rPh sb="1" eb="3">
      <t>ヒョウキ</t>
    </rPh>
    <rPh sb="8" eb="10">
      <t>カキ</t>
    </rPh>
    <rPh sb="14" eb="16">
      <t>カンケイ</t>
    </rPh>
    <rPh sb="16" eb="18">
      <t>ショルイ</t>
    </rPh>
    <rPh sb="19" eb="20">
      <t>ソ</t>
    </rPh>
    <rPh sb="22" eb="24">
      <t>ホウコク</t>
    </rPh>
    <phoneticPr fontId="10"/>
  </si>
  <si>
    <t>　実　績　額（A）：　</t>
    <rPh sb="1" eb="2">
      <t>ジツ</t>
    </rPh>
    <rPh sb="3" eb="4">
      <t>イサオ</t>
    </rPh>
    <rPh sb="5" eb="6">
      <t>ガク</t>
    </rPh>
    <phoneticPr fontId="10"/>
  </si>
  <si>
    <t>千円</t>
    <rPh sb="0" eb="2">
      <t>センエン</t>
    </rPh>
    <phoneticPr fontId="10"/>
  </si>
  <si>
    <t>　交付決定額（B) ：　</t>
    <rPh sb="1" eb="3">
      <t>コウフ</t>
    </rPh>
    <rPh sb="3" eb="5">
      <t>ケッテイ</t>
    </rPh>
    <rPh sb="5" eb="6">
      <t>ガク</t>
    </rPh>
    <phoneticPr fontId="10"/>
  </si>
  <si>
    <t>　※交付決定通知書を確認し記載してください。</t>
    <rPh sb="2" eb="4">
      <t>コウフ</t>
    </rPh>
    <rPh sb="4" eb="6">
      <t>ケッテイ</t>
    </rPh>
    <rPh sb="6" eb="9">
      <t>ツウチショ</t>
    </rPh>
    <rPh sb="10" eb="12">
      <t>カクニン</t>
    </rPh>
    <rPh sb="13" eb="15">
      <t>キサイ</t>
    </rPh>
    <phoneticPr fontId="3"/>
  </si>
  <si>
    <t>　精算額 （B－A）：</t>
    <rPh sb="1" eb="2">
      <t>セイ</t>
    </rPh>
    <rPh sb="2" eb="3">
      <t>サン</t>
    </rPh>
    <rPh sb="3" eb="4">
      <t>ガク</t>
    </rPh>
    <phoneticPr fontId="10"/>
  </si>
  <si>
    <t>（実績内訳）</t>
    <rPh sb="1" eb="3">
      <t>ジッセキ</t>
    </rPh>
    <rPh sb="3" eb="5">
      <t>ウチワケ</t>
    </rPh>
    <phoneticPr fontId="10"/>
  </si>
  <si>
    <t>1．感染症対策を徹底した上での介護サービス提供支援事業</t>
    <rPh sb="2" eb="5">
      <t>カンセンショウ</t>
    </rPh>
    <rPh sb="5" eb="7">
      <t>タイサク</t>
    </rPh>
    <rPh sb="8" eb="10">
      <t>テッテイ</t>
    </rPh>
    <rPh sb="12" eb="13">
      <t>ウエ</t>
    </rPh>
    <rPh sb="15" eb="17">
      <t>カイゴ</t>
    </rPh>
    <rPh sb="21" eb="23">
      <t>テイキョウ</t>
    </rPh>
    <rPh sb="23" eb="25">
      <t>シエン</t>
    </rPh>
    <rPh sb="25" eb="27">
      <t>ジギョウ</t>
    </rPh>
    <phoneticPr fontId="10"/>
  </si>
  <si>
    <t>2．在宅サービス事業所による利用者への再開支援への助成事業</t>
    <rPh sb="2" eb="4">
      <t>ザイタク</t>
    </rPh>
    <rPh sb="8" eb="11">
      <t>ジギョウショ</t>
    </rPh>
    <rPh sb="14" eb="17">
      <t>リヨウシャ</t>
    </rPh>
    <rPh sb="19" eb="21">
      <t>サイカイ</t>
    </rPh>
    <rPh sb="21" eb="23">
      <t>シエン</t>
    </rPh>
    <rPh sb="25" eb="27">
      <t>ジョセイ</t>
    </rPh>
    <rPh sb="27" eb="29">
      <t>ジギョウ</t>
    </rPh>
    <phoneticPr fontId="10"/>
  </si>
  <si>
    <t>3．在宅サービス事業所における環境整備への助成事業</t>
    <rPh sb="2" eb="4">
      <t>ザイタク</t>
    </rPh>
    <rPh sb="8" eb="11">
      <t>ジギョウショ</t>
    </rPh>
    <rPh sb="15" eb="17">
      <t>カンキョウ</t>
    </rPh>
    <rPh sb="17" eb="19">
      <t>セイビ</t>
    </rPh>
    <rPh sb="21" eb="23">
      <t>ジョセイ</t>
    </rPh>
    <rPh sb="23" eb="25">
      <t>ジギョウ</t>
    </rPh>
    <phoneticPr fontId="10"/>
  </si>
  <si>
    <t>（添付書類）</t>
    <rPh sb="1" eb="3">
      <t>テンプ</t>
    </rPh>
    <rPh sb="3" eb="5">
      <t>ショルイ</t>
    </rPh>
    <phoneticPr fontId="10"/>
  </si>
  <si>
    <t>１　事業所・施設別実績額一覧（様式１－３及び別添）</t>
    <rPh sb="9" eb="11">
      <t>ジッセキ</t>
    </rPh>
    <rPh sb="15" eb="17">
      <t>ヨウシキ</t>
    </rPh>
    <rPh sb="20" eb="21">
      <t>オヨ</t>
    </rPh>
    <rPh sb="22" eb="24">
      <t>ベッテン</t>
    </rPh>
    <phoneticPr fontId="10"/>
  </si>
  <si>
    <t>２　新型コロナウイルス感染症緊急包括支援交付金（介護分）に関する事業実施報告書</t>
    <rPh sb="2" eb="4">
      <t>シンガタ</t>
    </rPh>
    <rPh sb="11" eb="14">
      <t>カンセンショウ</t>
    </rPh>
    <rPh sb="14" eb="16">
      <t>キンキュウ</t>
    </rPh>
    <rPh sb="16" eb="18">
      <t>ホウカツ</t>
    </rPh>
    <rPh sb="18" eb="20">
      <t>シエン</t>
    </rPh>
    <rPh sb="20" eb="23">
      <t>コウフキン</t>
    </rPh>
    <rPh sb="24" eb="26">
      <t>カイゴ</t>
    </rPh>
    <rPh sb="26" eb="27">
      <t>ブン</t>
    </rPh>
    <rPh sb="29" eb="30">
      <t>カン</t>
    </rPh>
    <rPh sb="32" eb="34">
      <t>ジギョウ</t>
    </rPh>
    <rPh sb="34" eb="36">
      <t>ジッシ</t>
    </rPh>
    <rPh sb="36" eb="39">
      <t>ホウコクショ</t>
    </rPh>
    <phoneticPr fontId="10"/>
  </si>
  <si>
    <t>（事業所単位）（様式１－４）</t>
    <rPh sb="8" eb="10">
      <t>ヨウシキ</t>
    </rPh>
    <phoneticPr fontId="10"/>
  </si>
  <si>
    <t>３　所要額精算調書（別紙２）</t>
    <rPh sb="2" eb="4">
      <t>ショヨウ</t>
    </rPh>
    <rPh sb="4" eb="5">
      <t>ガク</t>
    </rPh>
    <rPh sb="5" eb="7">
      <t>セイサン</t>
    </rPh>
    <rPh sb="7" eb="9">
      <t>チョウショ</t>
    </rPh>
    <rPh sb="10" eb="12">
      <t>ベッシ</t>
    </rPh>
    <phoneticPr fontId="10"/>
  </si>
  <si>
    <t>４　歳入歳出決算書抄本</t>
    <rPh sb="2" eb="4">
      <t>サイニュウ</t>
    </rPh>
    <rPh sb="4" eb="6">
      <t>サイシュツ</t>
    </rPh>
    <rPh sb="6" eb="8">
      <t>ケッサン</t>
    </rPh>
    <rPh sb="8" eb="9">
      <t>ショ</t>
    </rPh>
    <rPh sb="9" eb="11">
      <t>ショウホン</t>
    </rPh>
    <phoneticPr fontId="10"/>
  </si>
  <si>
    <t>【申請内容に関する連絡先】</t>
    <rPh sb="1" eb="3">
      <t>シンセイ</t>
    </rPh>
    <rPh sb="3" eb="5">
      <t>ナイヨウ</t>
    </rPh>
    <rPh sb="6" eb="7">
      <t>カン</t>
    </rPh>
    <rPh sb="9" eb="11">
      <t>レンラク</t>
    </rPh>
    <rPh sb="11" eb="12">
      <t>サキ</t>
    </rPh>
    <phoneticPr fontId="10"/>
  </si>
  <si>
    <t xml:space="preserve"> 申請法人住所</t>
    <rPh sb="1" eb="3">
      <t>シンセイ</t>
    </rPh>
    <rPh sb="3" eb="5">
      <t>ホウジン</t>
    </rPh>
    <rPh sb="5" eb="7">
      <t>ジュウショ</t>
    </rPh>
    <phoneticPr fontId="10"/>
  </si>
  <si>
    <t>〒</t>
    <phoneticPr fontId="10"/>
  </si>
  <si>
    <t xml:space="preserve"> 部署名</t>
    <rPh sb="1" eb="4">
      <t>ブショメイ</t>
    </rPh>
    <phoneticPr fontId="10"/>
  </si>
  <si>
    <t xml:space="preserve"> 担当者氏名</t>
    <rPh sb="1" eb="4">
      <t>タントウシャ</t>
    </rPh>
    <rPh sb="4" eb="6">
      <t>シメイ</t>
    </rPh>
    <phoneticPr fontId="10"/>
  </si>
  <si>
    <t xml:space="preserve"> 連絡先</t>
    <rPh sb="1" eb="4">
      <t>レンラクサキ</t>
    </rPh>
    <phoneticPr fontId="10"/>
  </si>
  <si>
    <t>電話番号</t>
    <rPh sb="0" eb="2">
      <t>デンワ</t>
    </rPh>
    <rPh sb="2" eb="4">
      <t>バンゴウ</t>
    </rPh>
    <phoneticPr fontId="10"/>
  </si>
  <si>
    <t>e-mail</t>
    <phoneticPr fontId="10"/>
  </si>
  <si>
    <t>（様式１－４）</t>
    <rPh sb="1" eb="3">
      <t>ヨウシキ</t>
    </rPh>
    <phoneticPr fontId="10"/>
  </si>
  <si>
    <t>新型コロナウイルス感染症緊急包括支援交付金（介護分）に関する事業実施報告書（事業所単位）</t>
    <rPh sb="34" eb="36">
      <t>ホウコク</t>
    </rPh>
    <rPh sb="38" eb="41">
      <t>ジギョウショ</t>
    </rPh>
    <rPh sb="41" eb="43">
      <t>タンイ</t>
    </rPh>
    <phoneticPr fontId="10"/>
  </si>
  <si>
    <t>（１）①　</t>
  </si>
  <si>
    <t>（２）②</t>
    <phoneticPr fontId="10"/>
  </si>
  <si>
    <t>共通</t>
    <rPh sb="0" eb="2">
      <t>キョウツウ</t>
    </rPh>
    <phoneticPr fontId="10"/>
  </si>
  <si>
    <t>単価</t>
    <rPh sb="0" eb="2">
      <t>タンカ</t>
    </rPh>
    <phoneticPr fontId="10"/>
  </si>
  <si>
    <t>施設概要</t>
    <rPh sb="0" eb="2">
      <t>シセツ</t>
    </rPh>
    <rPh sb="2" eb="4">
      <t>ガイヨウ</t>
    </rPh>
    <phoneticPr fontId="10"/>
  </si>
  <si>
    <t>通所介護事業所（通常規模型）</t>
    <rPh sb="0" eb="2">
      <t>ツウショ</t>
    </rPh>
    <rPh sb="2" eb="4">
      <t>カイゴ</t>
    </rPh>
    <rPh sb="4" eb="7">
      <t>ジギョウショ</t>
    </rPh>
    <phoneticPr fontId="10"/>
  </si>
  <si>
    <t>/事業所</t>
    <rPh sb="1" eb="4">
      <t>ジギョウショ</t>
    </rPh>
    <phoneticPr fontId="19"/>
  </si>
  <si>
    <t>通所介護事業所（大規模型（Ⅰ））</t>
    <rPh sb="0" eb="2">
      <t>ツウショ</t>
    </rPh>
    <rPh sb="2" eb="4">
      <t>カイゴ</t>
    </rPh>
    <rPh sb="4" eb="7">
      <t>ジギョウショ</t>
    </rPh>
    <phoneticPr fontId="10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</si>
  <si>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0"/>
  </si>
  <si>
    <t>事業所名称</t>
    <rPh sb="0" eb="3">
      <t>ジギョウショ</t>
    </rPh>
    <rPh sb="3" eb="5">
      <t>メイショウ</t>
    </rPh>
    <phoneticPr fontId="10"/>
  </si>
  <si>
    <t>通所介護事業所（大規模型（Ⅱ））</t>
    <rPh sb="0" eb="2">
      <t>ツウショ</t>
    </rPh>
    <rPh sb="2" eb="4">
      <t>カイゴ</t>
    </rPh>
    <rPh sb="4" eb="7">
      <t>ジギョウショ</t>
    </rPh>
    <phoneticPr fontId="10"/>
  </si>
  <si>
    <t>所在地</t>
    <rPh sb="0" eb="3">
      <t>ショザイチ</t>
    </rPh>
    <phoneticPr fontId="10"/>
  </si>
  <si>
    <t>郵便番号</t>
    <rPh sb="0" eb="2">
      <t>ユウビン</t>
    </rPh>
    <rPh sb="2" eb="4">
      <t>バンゴウ</t>
    </rPh>
    <phoneticPr fontId="10"/>
  </si>
  <si>
    <t>都道府県名</t>
    <rPh sb="0" eb="4">
      <t>トドウフケン</t>
    </rPh>
    <rPh sb="4" eb="5">
      <t>メイ</t>
    </rPh>
    <phoneticPr fontId="10"/>
  </si>
  <si>
    <t>住所</t>
    <rPh sb="0" eb="2">
      <t>ジュウショ</t>
    </rPh>
    <phoneticPr fontId="10"/>
  </si>
  <si>
    <t>連絡先</t>
    <rPh sb="0" eb="3">
      <t>レンラクサキ</t>
    </rPh>
    <phoneticPr fontId="10"/>
  </si>
  <si>
    <t>担当部署名</t>
    <rPh sb="0" eb="2">
      <t>タントウ</t>
    </rPh>
    <rPh sb="2" eb="5">
      <t>ブショメイ</t>
    </rPh>
    <phoneticPr fontId="10"/>
  </si>
  <si>
    <t>地域密着型通所介護事業所(療養通所介護事業所を含む)</t>
    <rPh sb="13" eb="15">
      <t>リョウヨウ</t>
    </rPh>
    <rPh sb="15" eb="17">
      <t>ツウショ</t>
    </rPh>
    <rPh sb="17" eb="19">
      <t>カイゴ</t>
    </rPh>
    <rPh sb="19" eb="22">
      <t>ジギョウショ</t>
    </rPh>
    <rPh sb="23" eb="24">
      <t>フク</t>
    </rPh>
    <phoneticPr fontId="10"/>
  </si>
  <si>
    <t>奈良県</t>
    <rPh sb="0" eb="3">
      <t>ナラケン</t>
    </rPh>
    <phoneticPr fontId="10"/>
  </si>
  <si>
    <t>認知症対応型通所介護事業所</t>
  </si>
  <si>
    <t>提供サービス</t>
    <rPh sb="0" eb="2">
      <t>テイキョウ</t>
    </rPh>
    <phoneticPr fontId="10"/>
  </si>
  <si>
    <t>サービス種類コード</t>
    <rPh sb="4" eb="6">
      <t>シュルイ</t>
    </rPh>
    <phoneticPr fontId="10"/>
  </si>
  <si>
    <t>定員</t>
    <rPh sb="0" eb="2">
      <t>テイイン</t>
    </rPh>
    <phoneticPr fontId="10"/>
  </si>
  <si>
    <t>人</t>
    <rPh sb="0" eb="1">
      <t>ニン</t>
    </rPh>
    <phoneticPr fontId="10"/>
  </si>
  <si>
    <r>
      <rPr>
        <sz val="9"/>
        <rFont val="ＭＳ Ｐ明朝"/>
        <family val="1"/>
        <charset val="128"/>
      </rPr>
      <t>職員数</t>
    </r>
    <r>
      <rPr>
        <sz val="10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(派遣含む)</t>
    </r>
    <rPh sb="0" eb="3">
      <t>ショクインスウ</t>
    </rPh>
    <rPh sb="5" eb="7">
      <t>ハケン</t>
    </rPh>
    <rPh sb="7" eb="8">
      <t>フク</t>
    </rPh>
    <phoneticPr fontId="10"/>
  </si>
  <si>
    <t>通所リハビリテーション事業所（通常規模型）</t>
    <phoneticPr fontId="10"/>
  </si>
  <si>
    <t>事業区分</t>
    <rPh sb="0" eb="2">
      <t>ジギョウ</t>
    </rPh>
    <rPh sb="2" eb="4">
      <t>クブン</t>
    </rPh>
    <phoneticPr fontId="10"/>
  </si>
  <si>
    <r>
      <t xml:space="preserve"> 感染対策費用助成事業　</t>
    </r>
    <r>
      <rPr>
        <sz val="8"/>
        <rFont val="ＭＳ Ｐ明朝"/>
        <family val="1"/>
        <charset val="128"/>
      </rPr>
      <t>→ 1を記載</t>
    </r>
    <rPh sb="16" eb="18">
      <t>キサイ</t>
    </rPh>
    <phoneticPr fontId="10"/>
  </si>
  <si>
    <r>
      <t xml:space="preserve">  個別再開支援助成事業　</t>
    </r>
    <r>
      <rPr>
        <sz val="8"/>
        <rFont val="ＭＳ Ｐ明朝"/>
        <family val="1"/>
        <charset val="128"/>
      </rPr>
      <t>→ 2を記載</t>
    </r>
    <rPh sb="8" eb="10">
      <t>ジョセイ</t>
    </rPh>
    <rPh sb="17" eb="19">
      <t>キサイ</t>
    </rPh>
    <phoneticPr fontId="10"/>
  </si>
  <si>
    <t>通所リハビリテーション事業所（大規模型（Ⅰ））</t>
    <phoneticPr fontId="10"/>
  </si>
  <si>
    <r>
      <t xml:space="preserve"> 再開環境整備助成事業　</t>
    </r>
    <r>
      <rPr>
        <sz val="8"/>
        <rFont val="ＭＳ Ｐ明朝"/>
        <family val="1"/>
        <charset val="128"/>
      </rPr>
      <t>→ 3を記載</t>
    </r>
    <rPh sb="7" eb="9">
      <t>ジョセイ</t>
    </rPh>
    <rPh sb="16" eb="18">
      <t>キサイ</t>
    </rPh>
    <phoneticPr fontId="10"/>
  </si>
  <si>
    <t>通所リハビリテーション事業所（大規模型（Ⅱ））</t>
    <phoneticPr fontId="10"/>
  </si>
  <si>
    <t>短期入所生活介護事業所</t>
  </si>
  <si>
    <t>/定員</t>
    <rPh sb="1" eb="3">
      <t>テイイン</t>
    </rPh>
    <phoneticPr fontId="19"/>
  </si>
  <si>
    <t>実績額</t>
    <rPh sb="0" eb="2">
      <t>ジッセキ</t>
    </rPh>
    <rPh sb="2" eb="3">
      <t>ガク</t>
    </rPh>
    <phoneticPr fontId="10"/>
  </si>
  <si>
    <t>短期入所療養介護事業所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phoneticPr fontId="10"/>
  </si>
  <si>
    <t>訪問介護事業所</t>
  </si>
  <si>
    <t>補助上限額</t>
    <rPh sb="0" eb="2">
      <t>ホジョ</t>
    </rPh>
    <rPh sb="2" eb="5">
      <t>ジョウゲンガク</t>
    </rPh>
    <phoneticPr fontId="10"/>
  </si>
  <si>
    <t>申請額</t>
    <rPh sb="0" eb="3">
      <t>シンセイガク</t>
    </rPh>
    <phoneticPr fontId="10"/>
  </si>
  <si>
    <t>今回申請分②</t>
    <rPh sb="0" eb="2">
      <t>コンカイ</t>
    </rPh>
    <rPh sb="2" eb="5">
      <t>シンセイブン</t>
    </rPh>
    <phoneticPr fontId="10"/>
  </si>
  <si>
    <t>訪問入浴介護事業所</t>
  </si>
  <si>
    <t>既申請分</t>
    <rPh sb="0" eb="1">
      <t>スデ</t>
    </rPh>
    <rPh sb="1" eb="4">
      <t>シンセイブン</t>
    </rPh>
    <phoneticPr fontId="10"/>
  </si>
  <si>
    <t>訪問看護事業所</t>
  </si>
  <si>
    <t>【感染拡大防止対策や介護サービスの提供体制の確保のための経費】</t>
    <rPh sb="1" eb="3">
      <t>カンセン</t>
    </rPh>
    <rPh sb="3" eb="5">
      <t>カクダイ</t>
    </rPh>
    <rPh sb="5" eb="7">
      <t>ボウシ</t>
    </rPh>
    <rPh sb="7" eb="9">
      <t>タイサク</t>
    </rPh>
    <rPh sb="10" eb="12">
      <t>カイゴ</t>
    </rPh>
    <rPh sb="17" eb="19">
      <t>テイキョウ</t>
    </rPh>
    <rPh sb="19" eb="21">
      <t>タイセイ</t>
    </rPh>
    <rPh sb="22" eb="24">
      <t>カクホ</t>
    </rPh>
    <rPh sb="28" eb="30">
      <t>ケイヒ</t>
    </rPh>
    <phoneticPr fontId="10"/>
  </si>
  <si>
    <t>年度合計額</t>
    <rPh sb="0" eb="2">
      <t>ネンド</t>
    </rPh>
    <rPh sb="2" eb="5">
      <t>ゴウケイガク</t>
    </rPh>
    <phoneticPr fontId="10"/>
  </si>
  <si>
    <t>訪問リハビリテーション事業所</t>
  </si>
  <si>
    <t>科目</t>
    <rPh sb="0" eb="2">
      <t>カモク</t>
    </rPh>
    <phoneticPr fontId="10"/>
  </si>
  <si>
    <t>所要額（円）</t>
    <rPh sb="0" eb="3">
      <t>ショヨウガク</t>
    </rPh>
    <rPh sb="4" eb="5">
      <t>エン</t>
    </rPh>
    <phoneticPr fontId="10"/>
  </si>
  <si>
    <t>用途・品目・数量等</t>
    <rPh sb="0" eb="2">
      <t>ヨウト</t>
    </rPh>
    <rPh sb="3" eb="5">
      <t>ヒンモク</t>
    </rPh>
    <rPh sb="6" eb="8">
      <t>スウリョウ</t>
    </rPh>
    <rPh sb="8" eb="9">
      <t>トウ</t>
    </rPh>
    <phoneticPr fontId="10"/>
  </si>
  <si>
    <t>定期巡回・随時対応型訪問介護看護事業所</t>
  </si>
  <si>
    <t>賃金・報酬</t>
    <rPh sb="0" eb="2">
      <t>チンギン</t>
    </rPh>
    <rPh sb="3" eb="5">
      <t>ホウシュウ</t>
    </rPh>
    <phoneticPr fontId="10"/>
  </si>
  <si>
    <t>夜間対応型訪問介護事業所</t>
  </si>
  <si>
    <t>謝金</t>
    <rPh sb="0" eb="2">
      <t>シャキン</t>
    </rPh>
    <phoneticPr fontId="10"/>
  </si>
  <si>
    <t>居宅介護支援事業所</t>
  </si>
  <si>
    <t>会議費</t>
    <rPh sb="0" eb="3">
      <t>カイギヒ</t>
    </rPh>
    <phoneticPr fontId="10"/>
  </si>
  <si>
    <t>福祉用具貸与事業所</t>
  </si>
  <si>
    <t>旅費</t>
    <rPh sb="0" eb="2">
      <t>リョヒ</t>
    </rPh>
    <phoneticPr fontId="10"/>
  </si>
  <si>
    <t>居宅療養管理指導事業所</t>
    <rPh sb="8" eb="11">
      <t>ジギョウショ</t>
    </rPh>
    <phoneticPr fontId="10"/>
  </si>
  <si>
    <t>需用費</t>
    <rPh sb="0" eb="3">
      <t>ジュヨウヒ</t>
    </rPh>
    <phoneticPr fontId="10"/>
  </si>
  <si>
    <t>小規模多機能型居宅介護事業所</t>
  </si>
  <si>
    <t>役務費</t>
    <rPh sb="0" eb="2">
      <t>エキム</t>
    </rPh>
    <phoneticPr fontId="10"/>
  </si>
  <si>
    <t>看護小規模多機能型居宅介護事業所</t>
  </si>
  <si>
    <t>委託料</t>
    <rPh sb="0" eb="3">
      <t>イタクリョウ</t>
    </rPh>
    <phoneticPr fontId="10"/>
  </si>
  <si>
    <t>介護老人福祉施設</t>
  </si>
  <si>
    <t>-</t>
  </si>
  <si>
    <t>使用料及び賃借料</t>
    <rPh sb="0" eb="3">
      <t>シヨウリョウ</t>
    </rPh>
    <rPh sb="3" eb="4">
      <t>オヨ</t>
    </rPh>
    <rPh sb="5" eb="8">
      <t>チンシャクリョウ</t>
    </rPh>
    <phoneticPr fontId="10"/>
  </si>
  <si>
    <t>地域密着型介護老人福祉施設</t>
  </si>
  <si>
    <t>備品購入費</t>
    <rPh sb="0" eb="2">
      <t>ビヒン</t>
    </rPh>
    <rPh sb="2" eb="5">
      <t>コウニュウヒ</t>
    </rPh>
    <phoneticPr fontId="10"/>
  </si>
  <si>
    <t>介護老人保健施設</t>
  </si>
  <si>
    <t>合計</t>
    <rPh sb="0" eb="2">
      <t>ゴウケイ</t>
    </rPh>
    <phoneticPr fontId="10"/>
  </si>
  <si>
    <t>介護医療院</t>
  </si>
  <si>
    <t>介護療養型医療施設</t>
  </si>
  <si>
    <t>実績額③</t>
    <rPh sb="0" eb="3">
      <t>ジッセキガク</t>
    </rPh>
    <phoneticPr fontId="10"/>
  </si>
  <si>
    <t>認知症対応型共同生活介護事業所</t>
  </si>
  <si>
    <t>利用者１人あたり単価
　（居宅介護支援以外共通）</t>
    <rPh sb="0" eb="3">
      <t>リヨウシャ</t>
    </rPh>
    <rPh sb="3" eb="5">
      <t>ヒトリ</t>
    </rPh>
    <rPh sb="8" eb="10">
      <t>タンカ</t>
    </rPh>
    <rPh sb="13" eb="15">
      <t>キョタク</t>
    </rPh>
    <rPh sb="15" eb="17">
      <t>カイゴ</t>
    </rPh>
    <rPh sb="17" eb="19">
      <t>シエン</t>
    </rPh>
    <rPh sb="19" eb="21">
      <t>イガイ</t>
    </rPh>
    <rPh sb="21" eb="23">
      <t>キョウツウ</t>
    </rPh>
    <phoneticPr fontId="10"/>
  </si>
  <si>
    <t>電話による確認</t>
    <rPh sb="0" eb="2">
      <t>デンワ</t>
    </rPh>
    <rPh sb="5" eb="7">
      <t>カクニン</t>
    </rPh>
    <phoneticPr fontId="10"/>
  </si>
  <si>
    <t>円</t>
    <rPh sb="0" eb="1">
      <t>エン</t>
    </rPh>
    <phoneticPr fontId="10"/>
  </si>
  <si>
    <t>対象利用者数</t>
    <rPh sb="0" eb="2">
      <t>タイショウ</t>
    </rPh>
    <rPh sb="2" eb="5">
      <t>リヨウシャ</t>
    </rPh>
    <rPh sb="5" eb="6">
      <t>スウ</t>
    </rPh>
    <phoneticPr fontId="10"/>
  </si>
  <si>
    <t>養護老人ホーム（定員30人以上）</t>
    <rPh sb="0" eb="2">
      <t>ヨウゴ</t>
    </rPh>
    <rPh sb="2" eb="4">
      <t>ロウジン</t>
    </rPh>
    <rPh sb="8" eb="10">
      <t>テイイン</t>
    </rPh>
    <rPh sb="12" eb="15">
      <t>ニンイジョウ</t>
    </rPh>
    <phoneticPr fontId="10"/>
  </si>
  <si>
    <t>訪問による確認</t>
    <rPh sb="0" eb="2">
      <t>ホウモン</t>
    </rPh>
    <rPh sb="5" eb="7">
      <t>カクニン</t>
    </rPh>
    <phoneticPr fontId="10"/>
  </si>
  <si>
    <t>養護老人ホーム（定員29人以下）</t>
    <rPh sb="0" eb="2">
      <t>ヨウゴ</t>
    </rPh>
    <rPh sb="2" eb="4">
      <t>ロウジン</t>
    </rPh>
    <rPh sb="8" eb="10">
      <t>テイイン</t>
    </rPh>
    <rPh sb="12" eb="13">
      <t>ニン</t>
    </rPh>
    <rPh sb="13" eb="15">
      <t>イカ</t>
    </rPh>
    <phoneticPr fontId="10"/>
  </si>
  <si>
    <t>居宅介護支援のみ
右欄に記載</t>
    <rPh sb="0" eb="2">
      <t>キョタク</t>
    </rPh>
    <rPh sb="2" eb="4">
      <t>カイゴ</t>
    </rPh>
    <rPh sb="4" eb="6">
      <t>シエン</t>
    </rPh>
    <rPh sb="9" eb="11">
      <t>ウラン</t>
    </rPh>
    <rPh sb="12" eb="14">
      <t>キサイ</t>
    </rPh>
    <phoneticPr fontId="10"/>
  </si>
  <si>
    <t>軽費老人ホーム（定員30人以上）</t>
    <rPh sb="0" eb="2">
      <t>ケイヒ</t>
    </rPh>
    <rPh sb="2" eb="4">
      <t>ロウジン</t>
    </rPh>
    <rPh sb="8" eb="10">
      <t>テイイン</t>
    </rPh>
    <rPh sb="12" eb="15">
      <t>ニンイジョウ</t>
    </rPh>
    <phoneticPr fontId="10"/>
  </si>
  <si>
    <t>電話による確認（看護師等が協力した場合）</t>
    <rPh sb="0" eb="2">
      <t>デンワ</t>
    </rPh>
    <rPh sb="5" eb="7">
      <t>カクニン</t>
    </rPh>
    <rPh sb="8" eb="11">
      <t>カンゴシ</t>
    </rPh>
    <rPh sb="11" eb="12">
      <t>トウ</t>
    </rPh>
    <rPh sb="13" eb="15">
      <t>キョウリョク</t>
    </rPh>
    <rPh sb="17" eb="19">
      <t>バアイ</t>
    </rPh>
    <phoneticPr fontId="10"/>
  </si>
  <si>
    <t>軽費老人ホーム（定員29人以下）</t>
    <rPh sb="0" eb="2">
      <t>ケイヒ</t>
    </rPh>
    <rPh sb="2" eb="4">
      <t>ロウジン</t>
    </rPh>
    <rPh sb="8" eb="10">
      <t>テイイン</t>
    </rPh>
    <rPh sb="12" eb="15">
      <t>ニンイカ</t>
    </rPh>
    <phoneticPr fontId="10"/>
  </si>
  <si>
    <t>有料老人ホーム（定員30人以上）</t>
    <rPh sb="0" eb="2">
      <t>ユウリョウ</t>
    </rPh>
    <rPh sb="2" eb="4">
      <t>ロウジン</t>
    </rPh>
    <rPh sb="8" eb="10">
      <t>テイイン</t>
    </rPh>
    <rPh sb="12" eb="15">
      <t>ニンイジョウ</t>
    </rPh>
    <phoneticPr fontId="10"/>
  </si>
  <si>
    <t>訪問による確認（看護師等が協力した場合）</t>
    <rPh sb="0" eb="2">
      <t>ホウモン</t>
    </rPh>
    <rPh sb="5" eb="7">
      <t>カクニン</t>
    </rPh>
    <rPh sb="8" eb="11">
      <t>カンゴシ</t>
    </rPh>
    <rPh sb="11" eb="12">
      <t>トウ</t>
    </rPh>
    <rPh sb="13" eb="15">
      <t>キョウリョク</t>
    </rPh>
    <rPh sb="17" eb="19">
      <t>バアイ</t>
    </rPh>
    <phoneticPr fontId="10"/>
  </si>
  <si>
    <t>有料老人ホーム（定員29人以下）</t>
    <rPh sb="0" eb="2">
      <t>ユウリョウ</t>
    </rPh>
    <rPh sb="2" eb="4">
      <t>ロウジン</t>
    </rPh>
    <rPh sb="8" eb="10">
      <t>テイイン</t>
    </rPh>
    <rPh sb="12" eb="13">
      <t>ニン</t>
    </rPh>
    <rPh sb="13" eb="15">
      <t>イカ</t>
    </rPh>
    <phoneticPr fontId="10"/>
  </si>
  <si>
    <t>サービス付き高齢者向け住宅（定員30人以上）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テイイン</t>
    </rPh>
    <rPh sb="18" eb="21">
      <t>ニンイジョウ</t>
    </rPh>
    <phoneticPr fontId="10"/>
  </si>
  <si>
    <t>今回申請分④</t>
    <rPh sb="0" eb="2">
      <t>コンカイ</t>
    </rPh>
    <rPh sb="2" eb="5">
      <t>シンセイブン</t>
    </rPh>
    <phoneticPr fontId="10"/>
  </si>
  <si>
    <t>サービス付き高齢者向け住宅（定員29人以下）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テイイン</t>
    </rPh>
    <rPh sb="18" eb="19">
      <t>ニン</t>
    </rPh>
    <rPh sb="19" eb="21">
      <t>イカ</t>
    </rPh>
    <phoneticPr fontId="10"/>
  </si>
  <si>
    <t>介護予防・生活支援サービス事業の事業者</t>
    <rPh sb="0" eb="2">
      <t>カイゴ</t>
    </rPh>
    <rPh sb="2" eb="4">
      <t>ヨボウ</t>
    </rPh>
    <rPh sb="5" eb="7">
      <t>セイカツ</t>
    </rPh>
    <rPh sb="7" eb="9">
      <t>シエン</t>
    </rPh>
    <rPh sb="13" eb="15">
      <t>ジギョウ</t>
    </rPh>
    <rPh sb="16" eb="19">
      <t>ジギョウシャ</t>
    </rPh>
    <phoneticPr fontId="10"/>
  </si>
  <si>
    <t>【在宅サービス事業所における環境整備のための経費】</t>
    <rPh sb="1" eb="3">
      <t>ザイタク</t>
    </rPh>
    <rPh sb="7" eb="10">
      <t>ジギョウショ</t>
    </rPh>
    <rPh sb="14" eb="16">
      <t>カンキョウ</t>
    </rPh>
    <rPh sb="16" eb="18">
      <t>セイビ</t>
    </rPh>
    <rPh sb="22" eb="24">
      <t>ケイヒ</t>
    </rPh>
    <phoneticPr fontId="10"/>
  </si>
  <si>
    <t>（注）1．及び3．の事業の申請額（今回申請分）は、補助上限額と所要額を比較していずれか低い方の額が入力される。</t>
    <rPh sb="1" eb="2">
      <t>チュウ</t>
    </rPh>
    <rPh sb="5" eb="6">
      <t>オヨ</t>
    </rPh>
    <rPh sb="10" eb="12">
      <t>ジギョウ</t>
    </rPh>
    <rPh sb="13" eb="16">
      <t>シンセイガク</t>
    </rPh>
    <rPh sb="17" eb="19">
      <t>コンカイ</t>
    </rPh>
    <rPh sb="19" eb="22">
      <t>シンセイブン</t>
    </rPh>
    <rPh sb="25" eb="27">
      <t>ホジョ</t>
    </rPh>
    <rPh sb="27" eb="30">
      <t>ジョウゲンガク</t>
    </rPh>
    <rPh sb="31" eb="33">
      <t>ショヨウ</t>
    </rPh>
    <rPh sb="33" eb="34">
      <t>ガク</t>
    </rPh>
    <rPh sb="35" eb="37">
      <t>ヒカク</t>
    </rPh>
    <rPh sb="43" eb="44">
      <t>ヒク</t>
    </rPh>
    <rPh sb="45" eb="46">
      <t>ホウ</t>
    </rPh>
    <rPh sb="47" eb="48">
      <t>ガク</t>
    </rPh>
    <rPh sb="49" eb="51">
      <t>ニュウリョク</t>
    </rPh>
    <phoneticPr fontId="10"/>
  </si>
  <si>
    <t>2900000000</t>
    <phoneticPr fontId="10"/>
  </si>
  <si>
    <t>特別養護老人ホームA</t>
    <rPh sb="0" eb="6">
      <t>トクベツヨウゴロウジン</t>
    </rPh>
    <phoneticPr fontId="10"/>
  </si>
  <si>
    <t>A市〇〇１－３－１</t>
    <rPh sb="1" eb="2">
      <t>シ</t>
    </rPh>
    <phoneticPr fontId="10"/>
  </si>
  <si>
    <t>000-0000</t>
    <phoneticPr fontId="10"/>
  </si>
  <si>
    <t>0000-00-0000</t>
    <phoneticPr fontId="10"/>
  </si>
  <si>
    <t>総務部　斉藤</t>
    <rPh sb="0" eb="3">
      <t>ソウムブ</t>
    </rPh>
    <rPh sb="4" eb="6">
      <t>サイトウ</t>
    </rPh>
    <phoneticPr fontId="10"/>
  </si>
  <si>
    <t>感染症対策研修の講師謝金</t>
    <rPh sb="0" eb="3">
      <t>カンセンショウ</t>
    </rPh>
    <rPh sb="3" eb="5">
      <t>タイサク</t>
    </rPh>
    <rPh sb="5" eb="7">
      <t>ケンシュウ</t>
    </rPh>
    <rPh sb="8" eb="10">
      <t>コウシ</t>
    </rPh>
    <rPh sb="10" eb="12">
      <t>シャキン</t>
    </rPh>
    <phoneticPr fontId="10"/>
  </si>
  <si>
    <t>感染症対策研修の講師旅費</t>
    <rPh sb="0" eb="3">
      <t>カンセンショウ</t>
    </rPh>
    <rPh sb="3" eb="5">
      <t>タイサク</t>
    </rPh>
    <rPh sb="5" eb="7">
      <t>ケンシュウ</t>
    </rPh>
    <rPh sb="8" eb="10">
      <t>コウシ</t>
    </rPh>
    <rPh sb="10" eb="12">
      <t>リョヒ</t>
    </rPh>
    <phoneticPr fontId="10"/>
  </si>
  <si>
    <t>マスク２０万円、消毒用エタノール８万円</t>
    <rPh sb="5" eb="6">
      <t>マン</t>
    </rPh>
    <rPh sb="6" eb="7">
      <t>エン</t>
    </rPh>
    <rPh sb="8" eb="11">
      <t>ショウドクヨウ</t>
    </rPh>
    <rPh sb="17" eb="19">
      <t>マンエン</t>
    </rPh>
    <phoneticPr fontId="10"/>
  </si>
  <si>
    <t>タブレット（WEB面会・WEB研修を行うため）５万円×４台、空気清浄機１０万円×３台、非接触型体温計６０００円×５本</t>
    <rPh sb="9" eb="11">
      <t>メンカイ</t>
    </rPh>
    <rPh sb="15" eb="17">
      <t>ケンシュウ</t>
    </rPh>
    <rPh sb="18" eb="19">
      <t>オコナ</t>
    </rPh>
    <rPh sb="24" eb="26">
      <t>マンエン</t>
    </rPh>
    <rPh sb="28" eb="29">
      <t>ダイ</t>
    </rPh>
    <rPh sb="30" eb="32">
      <t>クウキ</t>
    </rPh>
    <rPh sb="32" eb="35">
      <t>セイジョウキ</t>
    </rPh>
    <rPh sb="37" eb="39">
      <t>マンエン</t>
    </rPh>
    <rPh sb="41" eb="42">
      <t>ダイ</t>
    </rPh>
    <phoneticPr fontId="10"/>
  </si>
  <si>
    <t>自動車（利用者の送迎の際に、密を避けるため）１２０万８５０円×１台</t>
    <rPh sb="0" eb="3">
      <t>ジドウシャ</t>
    </rPh>
    <rPh sb="4" eb="7">
      <t>リヨウシャ</t>
    </rPh>
    <rPh sb="8" eb="10">
      <t>ソウゲイ</t>
    </rPh>
    <rPh sb="11" eb="12">
      <t>サイ</t>
    </rPh>
    <rPh sb="14" eb="15">
      <t>ミツ</t>
    </rPh>
    <rPh sb="16" eb="17">
      <t>サ</t>
    </rPh>
    <rPh sb="25" eb="26">
      <t>ヨロズ</t>
    </rPh>
    <rPh sb="29" eb="30">
      <t>エン</t>
    </rPh>
    <rPh sb="32" eb="33">
      <t>ダイ</t>
    </rPh>
    <phoneticPr fontId="10"/>
  </si>
  <si>
    <t>長机５０００円×６個＝３万円、飛沫防止用アクリルボード５０００円×６個＝３万円、タブレット（ＷＥＢ会議用）３万円×６台＝１８万円</t>
    <rPh sb="0" eb="2">
      <t>ナガヅクエ</t>
    </rPh>
    <rPh sb="1" eb="2">
      <t>ツクエ</t>
    </rPh>
    <rPh sb="6" eb="7">
      <t>エン</t>
    </rPh>
    <rPh sb="9" eb="10">
      <t>コ</t>
    </rPh>
    <rPh sb="12" eb="14">
      <t>マンエン</t>
    </rPh>
    <rPh sb="15" eb="17">
      <t>ヒマツ</t>
    </rPh>
    <rPh sb="17" eb="19">
      <t>ボウシ</t>
    </rPh>
    <rPh sb="19" eb="20">
      <t>ヨウ</t>
    </rPh>
    <rPh sb="31" eb="32">
      <t>エン</t>
    </rPh>
    <rPh sb="34" eb="35">
      <t>コ</t>
    </rPh>
    <rPh sb="37" eb="39">
      <t>マンエン</t>
    </rPh>
    <rPh sb="49" eb="51">
      <t>カイギ</t>
    </rPh>
    <rPh sb="51" eb="52">
      <t>ヨウ</t>
    </rPh>
    <rPh sb="54" eb="55">
      <t>マン</t>
    </rPh>
    <rPh sb="55" eb="56">
      <t>エン</t>
    </rPh>
    <rPh sb="58" eb="59">
      <t>ダイ</t>
    </rPh>
    <rPh sb="62" eb="64">
      <t>マンエン</t>
    </rPh>
    <phoneticPr fontId="10"/>
  </si>
  <si>
    <t>2900000001</t>
    <phoneticPr fontId="10"/>
  </si>
  <si>
    <t>ホームヘルプA事業所</t>
    <rPh sb="7" eb="10">
      <t>ジギョウショ</t>
    </rPh>
    <phoneticPr fontId="10"/>
  </si>
  <si>
    <t>マスク２０万円、消毒用エタノール８万円、ゴム手袋２万円</t>
    <rPh sb="5" eb="6">
      <t>マン</t>
    </rPh>
    <rPh sb="6" eb="7">
      <t>エン</t>
    </rPh>
    <rPh sb="8" eb="11">
      <t>ショウドクヨウ</t>
    </rPh>
    <rPh sb="17" eb="19">
      <t>マンエン</t>
    </rPh>
    <rPh sb="22" eb="24">
      <t>テブクロ</t>
    </rPh>
    <rPh sb="25" eb="27">
      <t>マンエン</t>
    </rPh>
    <phoneticPr fontId="10"/>
  </si>
  <si>
    <t>非接触型体温計６０００円×３本</t>
    <rPh sb="0" eb="7">
      <t>ヒセッショクガタタイオンケイ</t>
    </rPh>
    <rPh sb="11" eb="12">
      <t>エン</t>
    </rPh>
    <rPh sb="14" eb="15">
      <t>ホン</t>
    </rPh>
    <phoneticPr fontId="10"/>
  </si>
  <si>
    <t>1</t>
    <phoneticPr fontId="10"/>
  </si>
  <si>
    <t>住宅型有料老人ホームB</t>
    <rPh sb="0" eb="7">
      <t>ジュウタクガタユウリョウロウジン</t>
    </rPh>
    <phoneticPr fontId="10"/>
  </si>
  <si>
    <t>B市〇〇１－３－１</t>
    <rPh sb="1" eb="2">
      <t>シ</t>
    </rPh>
    <phoneticPr fontId="10"/>
  </si>
  <si>
    <t>1111-11-1111</t>
    <phoneticPr fontId="10"/>
  </si>
  <si>
    <t>管理者　田中</t>
    <rPh sb="0" eb="3">
      <t>カンリシャ</t>
    </rPh>
    <rPh sb="4" eb="6">
      <t>タナカ</t>
    </rPh>
    <phoneticPr fontId="10"/>
  </si>
  <si>
    <t>マスク３０万円、消毒用エタノール１０万円</t>
    <rPh sb="5" eb="6">
      <t>マン</t>
    </rPh>
    <rPh sb="6" eb="7">
      <t>エン</t>
    </rPh>
    <rPh sb="8" eb="11">
      <t>ショウドクヨウ</t>
    </rPh>
    <rPh sb="18" eb="20">
      <t>マンエン</t>
    </rPh>
    <phoneticPr fontId="10"/>
  </si>
  <si>
    <t>面会室の改修費　３０万１００円</t>
    <rPh sb="0" eb="3">
      <t>メンカイシツ</t>
    </rPh>
    <rPh sb="4" eb="7">
      <t>カイシュウヒ</t>
    </rPh>
    <rPh sb="10" eb="11">
      <t>ヨロズ</t>
    </rPh>
    <rPh sb="14" eb="15">
      <t>エン</t>
    </rPh>
    <phoneticPr fontId="10"/>
  </si>
  <si>
    <t>非接触型体温計６０００円×５本</t>
    <rPh sb="0" eb="1">
      <t>ヒ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</si>
</sst>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_ "/>
    <numFmt numFmtId="178" formatCode="#,##0_ ;[Red]\-#,##0\ "/>
    <numFmt numFmtId="179" formatCode="#,##0.0_ "/>
    <numFmt numFmtId="180" formatCode="#,##0;\-#,##0;&quot;&quot;"/>
    <numFmt numFmtId="181" formatCode="#,##0.0;[Red]\-#,##0.0"/>
  </numFmts>
  <fonts count="2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8"/>
      <color rgb="FFFF0000"/>
      <name val="BIZ UDPゴシック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35">
    <xf numFmtId="0" fontId="0" fillId="0" borderId="0" xfId="0"/>
    <xf numFmtId="0" fontId="2" fillId="0" borderId="0" xfId="0" applyFont="1"/>
    <xf numFmtId="0" fontId="4" fillId="2" borderId="0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4" xfId="0" applyFont="1" applyBorder="1" applyAlignment="1">
      <alignment vertical="center" wrapText="1"/>
    </xf>
    <xf numFmtId="176" fontId="2" fillId="2" borderId="5" xfId="1" applyNumberFormat="1" applyFont="1" applyFill="1" applyBorder="1" applyAlignment="1"/>
    <xf numFmtId="176" fontId="2" fillId="3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176" fontId="2" fillId="0" borderId="7" xfId="1" applyNumberFormat="1" applyFont="1" applyBorder="1" applyAlignment="1"/>
    <xf numFmtId="0" fontId="5" fillId="0" borderId="2" xfId="0" applyFont="1" applyBorder="1" applyAlignment="1">
      <alignment vertical="center" wrapText="1"/>
    </xf>
    <xf numFmtId="176" fontId="2" fillId="2" borderId="2" xfId="1" applyNumberFormat="1" applyFont="1" applyFill="1" applyBorder="1" applyAlignment="1"/>
    <xf numFmtId="176" fontId="2" fillId="4" borderId="8" xfId="1" applyNumberFormat="1" applyFont="1" applyFill="1" applyBorder="1" applyAlignment="1"/>
    <xf numFmtId="176" fontId="2" fillId="0" borderId="9" xfId="1" applyNumberFormat="1" applyFont="1" applyBorder="1" applyAlignment="1"/>
    <xf numFmtId="176" fontId="2" fillId="2" borderId="8" xfId="1" applyNumberFormat="1" applyFont="1" applyFill="1" applyBorder="1" applyAlignment="1"/>
    <xf numFmtId="176" fontId="2" fillId="4" borderId="2" xfId="1" applyNumberFormat="1" applyFont="1" applyFill="1" applyBorder="1" applyAlignment="1"/>
    <xf numFmtId="176" fontId="2" fillId="3" borderId="4" xfId="1" applyNumberFormat="1" applyFont="1" applyFill="1" applyBorder="1" applyAlignment="1"/>
    <xf numFmtId="176" fontId="2" fillId="0" borderId="2" xfId="1" applyNumberFormat="1" applyFont="1" applyBorder="1" applyAlignment="1"/>
    <xf numFmtId="176" fontId="2" fillId="5" borderId="5" xfId="1" applyNumberFormat="1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176" fontId="2" fillId="3" borderId="5" xfId="1" applyNumberFormat="1" applyFont="1" applyFill="1" applyBorder="1" applyAlignment="1"/>
    <xf numFmtId="0" fontId="2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9" fillId="5" borderId="0" xfId="2" applyFont="1" applyFill="1">
      <alignment vertical="center"/>
    </xf>
    <xf numFmtId="0" fontId="11" fillId="5" borderId="0" xfId="2" applyFont="1" applyFill="1" applyAlignment="1">
      <alignment horizontal="right" vertical="center"/>
    </xf>
    <xf numFmtId="0" fontId="9" fillId="0" borderId="0" xfId="2" applyFont="1">
      <alignment vertical="center"/>
    </xf>
    <xf numFmtId="0" fontId="11" fillId="5" borderId="0" xfId="2" applyFont="1" applyFill="1" applyAlignment="1">
      <alignment horizontal="center" vertical="center"/>
    </xf>
    <xf numFmtId="0" fontId="11" fillId="5" borderId="0" xfId="2" applyFont="1" applyFill="1">
      <alignment vertical="center"/>
    </xf>
    <xf numFmtId="0" fontId="11" fillId="5" borderId="0" xfId="2" applyFont="1" applyFill="1" applyBorder="1">
      <alignment vertical="center"/>
    </xf>
    <xf numFmtId="0" fontId="11" fillId="5" borderId="0" xfId="2" applyFont="1" applyFill="1" applyBorder="1" applyAlignment="1">
      <alignment horizontal="center" vertical="center"/>
    </xf>
    <xf numFmtId="0" fontId="11" fillId="6" borderId="0" xfId="2" applyFont="1" applyFill="1" applyAlignment="1">
      <alignment vertical="center"/>
    </xf>
    <xf numFmtId="0" fontId="11" fillId="6" borderId="0" xfId="2" applyFont="1" applyFill="1" applyAlignment="1">
      <alignment horizontal="right" vertical="center"/>
    </xf>
    <xf numFmtId="0" fontId="11" fillId="6" borderId="0" xfId="2" applyFont="1" applyFill="1" applyAlignment="1">
      <alignment horizontal="center" vertical="center"/>
    </xf>
    <xf numFmtId="0" fontId="11" fillId="6" borderId="0" xfId="2" applyFont="1" applyFill="1" applyAlignment="1">
      <alignment horizontal="center" vertical="center"/>
    </xf>
    <xf numFmtId="0" fontId="11" fillId="6" borderId="0" xfId="2" applyFont="1" applyFill="1" applyAlignment="1">
      <alignment horizontal="right" vertical="center"/>
    </xf>
    <xf numFmtId="0" fontId="11" fillId="6" borderId="0" xfId="2" applyFont="1" applyFill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11" fillId="5" borderId="0" xfId="2" applyFont="1" applyFill="1" applyAlignment="1">
      <alignment horizontal="center" vertical="center"/>
    </xf>
    <xf numFmtId="0" fontId="11" fillId="5" borderId="0" xfId="2" applyFont="1" applyFill="1" applyAlignment="1">
      <alignment vertical="center"/>
    </xf>
    <xf numFmtId="0" fontId="11" fillId="5" borderId="0" xfId="2" applyFont="1" applyFill="1" applyAlignment="1">
      <alignment horizontal="left" vertical="center"/>
    </xf>
    <xf numFmtId="0" fontId="12" fillId="0" borderId="10" xfId="2" applyFont="1" applyBorder="1">
      <alignment vertical="center"/>
    </xf>
    <xf numFmtId="0" fontId="9" fillId="0" borderId="11" xfId="2" applyFont="1" applyBorder="1">
      <alignment vertical="center"/>
    </xf>
    <xf numFmtId="0" fontId="9" fillId="0" borderId="12" xfId="2" applyFont="1" applyBorder="1">
      <alignment vertical="center"/>
    </xf>
    <xf numFmtId="0" fontId="13" fillId="0" borderId="0" xfId="2" applyFont="1" applyAlignment="1">
      <alignment vertical="center"/>
    </xf>
    <xf numFmtId="0" fontId="12" fillId="0" borderId="13" xfId="2" applyFont="1" applyBorder="1">
      <alignment vertical="center"/>
    </xf>
    <xf numFmtId="0" fontId="9" fillId="0" borderId="13" xfId="2" applyFont="1" applyBorder="1">
      <alignment vertical="center"/>
    </xf>
    <xf numFmtId="0" fontId="9" fillId="0" borderId="0" xfId="2" applyFont="1" applyBorder="1">
      <alignment vertical="center"/>
    </xf>
    <xf numFmtId="0" fontId="11" fillId="5" borderId="14" xfId="2" applyFont="1" applyFill="1" applyBorder="1" applyAlignment="1">
      <alignment vertical="center"/>
    </xf>
    <xf numFmtId="0" fontId="12" fillId="0" borderId="0" xfId="2" applyFont="1" applyBorder="1">
      <alignment vertical="center"/>
    </xf>
    <xf numFmtId="0" fontId="14" fillId="5" borderId="0" xfId="2" applyFont="1" applyFill="1" applyAlignment="1">
      <alignment vertical="center"/>
    </xf>
    <xf numFmtId="0" fontId="14" fillId="5" borderId="0" xfId="2" applyFont="1" applyFill="1" applyBorder="1" applyAlignment="1">
      <alignment vertical="center"/>
    </xf>
    <xf numFmtId="0" fontId="14" fillId="5" borderId="0" xfId="2" applyNumberFormat="1" applyFont="1" applyFill="1" applyAlignment="1">
      <alignment vertical="center"/>
    </xf>
    <xf numFmtId="0" fontId="14" fillId="5" borderId="0" xfId="2" applyFont="1" applyFill="1" applyBorder="1" applyAlignment="1">
      <alignment vertical="center"/>
    </xf>
    <xf numFmtId="0" fontId="14" fillId="0" borderId="0" xfId="2" applyFont="1" applyBorder="1">
      <alignment vertical="center"/>
    </xf>
    <xf numFmtId="0" fontId="14" fillId="0" borderId="0" xfId="2" applyFont="1" applyBorder="1" applyAlignment="1">
      <alignment vertical="center"/>
    </xf>
    <xf numFmtId="0" fontId="9" fillId="7" borderId="15" xfId="2" applyFont="1" applyFill="1" applyBorder="1" applyAlignment="1">
      <alignment vertical="center"/>
    </xf>
    <xf numFmtId="0" fontId="9" fillId="7" borderId="14" xfId="2" applyFont="1" applyFill="1" applyBorder="1" applyAlignment="1">
      <alignment vertical="center"/>
    </xf>
    <xf numFmtId="0" fontId="9" fillId="7" borderId="16" xfId="2" applyFont="1" applyFill="1" applyBorder="1" applyAlignment="1">
      <alignment vertical="center"/>
    </xf>
    <xf numFmtId="0" fontId="9" fillId="5" borderId="15" xfId="2" applyFont="1" applyFill="1" applyBorder="1" applyAlignment="1">
      <alignment vertical="center" shrinkToFit="1"/>
    </xf>
    <xf numFmtId="0" fontId="9" fillId="6" borderId="14" xfId="2" applyFont="1" applyFill="1" applyBorder="1" applyAlignment="1">
      <alignment vertical="center" shrinkToFit="1"/>
    </xf>
    <xf numFmtId="0" fontId="9" fillId="5" borderId="14" xfId="2" applyFont="1" applyFill="1" applyBorder="1" applyAlignment="1">
      <alignment vertical="center" shrinkToFit="1"/>
    </xf>
    <xf numFmtId="0" fontId="9" fillId="5" borderId="16" xfId="2" applyFont="1" applyFill="1" applyBorder="1" applyAlignment="1">
      <alignment vertical="center" shrinkToFit="1"/>
    </xf>
    <xf numFmtId="0" fontId="9" fillId="7" borderId="17" xfId="2" applyFont="1" applyFill="1" applyBorder="1" applyAlignment="1">
      <alignment vertical="center"/>
    </xf>
    <xf numFmtId="0" fontId="9" fillId="7" borderId="1" xfId="2" applyFont="1" applyFill="1" applyBorder="1" applyAlignment="1">
      <alignment vertical="center"/>
    </xf>
    <xf numFmtId="0" fontId="9" fillId="7" borderId="18" xfId="2" applyFont="1" applyFill="1" applyBorder="1" applyAlignment="1">
      <alignment vertical="center"/>
    </xf>
    <xf numFmtId="0" fontId="9" fillId="6" borderId="4" xfId="2" applyFont="1" applyFill="1" applyBorder="1" applyAlignment="1">
      <alignment vertical="center" shrinkToFit="1"/>
    </xf>
    <xf numFmtId="0" fontId="9" fillId="7" borderId="8" xfId="2" applyFont="1" applyFill="1" applyBorder="1" applyAlignment="1">
      <alignment vertical="center"/>
    </xf>
    <xf numFmtId="0" fontId="9" fillId="7" borderId="19" xfId="2" applyFont="1" applyFill="1" applyBorder="1" applyAlignment="1">
      <alignment vertical="center"/>
    </xf>
    <xf numFmtId="0" fontId="9" fillId="7" borderId="9" xfId="2" applyFont="1" applyFill="1" applyBorder="1">
      <alignment vertical="center"/>
    </xf>
    <xf numFmtId="0" fontId="9" fillId="6" borderId="2" xfId="2" applyFont="1" applyFill="1" applyBorder="1" applyAlignment="1">
      <alignment vertical="center" shrinkToFit="1"/>
    </xf>
    <xf numFmtId="0" fontId="9" fillId="7" borderId="0" xfId="2" applyFont="1" applyFill="1">
      <alignment vertical="center"/>
    </xf>
    <xf numFmtId="0" fontId="9" fillId="7" borderId="8" xfId="2" applyFont="1" applyFill="1" applyBorder="1" applyAlignment="1">
      <alignment horizontal="center" vertical="center"/>
    </xf>
    <xf numFmtId="0" fontId="9" fillId="7" borderId="19" xfId="2" applyFont="1" applyFill="1" applyBorder="1" applyAlignment="1">
      <alignment horizontal="center" vertical="center"/>
    </xf>
    <xf numFmtId="0" fontId="9" fillId="7" borderId="9" xfId="2" applyFont="1" applyFill="1" applyBorder="1" applyAlignment="1">
      <alignment horizontal="center" vertical="center"/>
    </xf>
    <xf numFmtId="0" fontId="9" fillId="7" borderId="18" xfId="2" applyFont="1" applyFill="1" applyBorder="1">
      <alignment vertical="center"/>
    </xf>
    <xf numFmtId="0" fontId="17" fillId="0" borderId="0" xfId="2" applyFont="1" applyFill="1">
      <alignment vertical="center"/>
    </xf>
    <xf numFmtId="0" fontId="17" fillId="8" borderId="8" xfId="2" applyFont="1" applyFill="1" applyBorder="1" applyAlignment="1">
      <alignment horizontal="center" vertical="center"/>
    </xf>
    <xf numFmtId="0" fontId="17" fillId="8" borderId="19" xfId="2" applyFont="1" applyFill="1" applyBorder="1" applyAlignment="1">
      <alignment horizontal="center" vertical="center"/>
    </xf>
    <xf numFmtId="0" fontId="17" fillId="8" borderId="9" xfId="2" applyFont="1" applyFill="1" applyBorder="1" applyAlignment="1">
      <alignment horizontal="center" vertical="center"/>
    </xf>
    <xf numFmtId="0" fontId="8" fillId="2" borderId="0" xfId="2" applyFill="1">
      <alignment vertical="center"/>
    </xf>
    <xf numFmtId="0" fontId="8" fillId="2" borderId="0" xfId="2" applyFill="1" applyAlignment="1">
      <alignment horizontal="center" vertical="center"/>
    </xf>
    <xf numFmtId="0" fontId="17" fillId="5" borderId="0" xfId="2" applyFont="1" applyFill="1" applyBorder="1" applyAlignment="1">
      <alignment horizontal="center" vertical="center"/>
    </xf>
    <xf numFmtId="0" fontId="18" fillId="8" borderId="8" xfId="2" applyFont="1" applyFill="1" applyBorder="1" applyAlignment="1">
      <alignment horizontal="center" vertical="center"/>
    </xf>
    <xf numFmtId="0" fontId="18" fillId="8" borderId="19" xfId="2" applyFont="1" applyFill="1" applyBorder="1" applyAlignment="1">
      <alignment horizontal="center" vertical="center"/>
    </xf>
    <xf numFmtId="0" fontId="18" fillId="8" borderId="9" xfId="2" applyFont="1" applyFill="1" applyBorder="1" applyAlignment="1">
      <alignment horizontal="center" vertical="center"/>
    </xf>
    <xf numFmtId="0" fontId="8" fillId="0" borderId="0" xfId="2">
      <alignment vertical="center"/>
    </xf>
    <xf numFmtId="177" fontId="8" fillId="0" borderId="0" xfId="2" applyNumberFormat="1">
      <alignment vertical="center"/>
    </xf>
    <xf numFmtId="0" fontId="18" fillId="5" borderId="19" xfId="2" applyFont="1" applyFill="1" applyBorder="1" applyAlignment="1">
      <alignment horizontal="center" vertical="center"/>
    </xf>
    <xf numFmtId="0" fontId="20" fillId="7" borderId="8" xfId="2" applyFont="1" applyFill="1" applyBorder="1" applyAlignment="1">
      <alignment horizontal="center" vertical="center"/>
    </xf>
    <xf numFmtId="0" fontId="20" fillId="7" borderId="19" xfId="2" applyFont="1" applyFill="1" applyBorder="1" applyAlignment="1">
      <alignment horizontal="center" vertical="center"/>
    </xf>
    <xf numFmtId="0" fontId="20" fillId="7" borderId="9" xfId="2" applyFont="1" applyFill="1" applyBorder="1" applyAlignment="1">
      <alignment horizontal="center" vertical="center"/>
    </xf>
    <xf numFmtId="49" fontId="9" fillId="6" borderId="17" xfId="2" applyNumberFormat="1" applyFont="1" applyFill="1" applyBorder="1" applyAlignment="1">
      <alignment horizontal="center" vertical="center" shrinkToFit="1"/>
    </xf>
    <xf numFmtId="49" fontId="9" fillId="6" borderId="1" xfId="2" applyNumberFormat="1" applyFont="1" applyFill="1" applyBorder="1" applyAlignment="1">
      <alignment horizontal="center" vertical="center" shrinkToFit="1"/>
    </xf>
    <xf numFmtId="49" fontId="9" fillId="6" borderId="18" xfId="2" applyNumberFormat="1" applyFont="1" applyFill="1" applyBorder="1" applyAlignment="1">
      <alignment horizontal="center" vertical="center" shrinkToFit="1"/>
    </xf>
    <xf numFmtId="0" fontId="18" fillId="6" borderId="8" xfId="2" applyFont="1" applyFill="1" applyBorder="1" applyAlignment="1">
      <alignment vertical="center" shrinkToFit="1"/>
    </xf>
    <xf numFmtId="0" fontId="18" fillId="6" borderId="19" xfId="2" applyFont="1" applyFill="1" applyBorder="1" applyAlignment="1">
      <alignment vertical="center" shrinkToFit="1"/>
    </xf>
    <xf numFmtId="0" fontId="18" fillId="6" borderId="9" xfId="2" applyFont="1" applyFill="1" applyBorder="1" applyAlignment="1">
      <alignment vertical="center" shrinkToFit="1"/>
    </xf>
    <xf numFmtId="0" fontId="20" fillId="7" borderId="15" xfId="2" applyFont="1" applyFill="1" applyBorder="1" applyAlignment="1">
      <alignment horizontal="center" vertical="center"/>
    </xf>
    <xf numFmtId="0" fontId="20" fillId="7" borderId="14" xfId="2" applyFont="1" applyFill="1" applyBorder="1" applyAlignment="1">
      <alignment horizontal="center" vertical="center"/>
    </xf>
    <xf numFmtId="0" fontId="20" fillId="7" borderId="16" xfId="2" applyFont="1" applyFill="1" applyBorder="1" applyAlignment="1">
      <alignment horizontal="center" vertical="center"/>
    </xf>
    <xf numFmtId="0" fontId="20" fillId="7" borderId="8" xfId="2" applyFont="1" applyFill="1" applyBorder="1" applyAlignment="1">
      <alignment horizontal="center" vertical="center" shrinkToFit="1"/>
    </xf>
    <xf numFmtId="0" fontId="20" fillId="7" borderId="19" xfId="2" applyFont="1" applyFill="1" applyBorder="1" applyAlignment="1">
      <alignment horizontal="center" vertical="center" shrinkToFit="1"/>
    </xf>
    <xf numFmtId="0" fontId="20" fillId="7" borderId="9" xfId="2" applyFont="1" applyFill="1" applyBorder="1" applyAlignment="1">
      <alignment horizontal="center" vertical="center" shrinkToFit="1"/>
    </xf>
    <xf numFmtId="0" fontId="18" fillId="0" borderId="0" xfId="2" applyFont="1" applyFill="1">
      <alignment vertical="center"/>
    </xf>
    <xf numFmtId="0" fontId="9" fillId="0" borderId="20" xfId="2" applyFont="1" applyBorder="1">
      <alignment vertical="center"/>
    </xf>
    <xf numFmtId="0" fontId="20" fillId="7" borderId="17" xfId="2" applyFont="1" applyFill="1" applyBorder="1" applyAlignment="1">
      <alignment horizontal="center" vertical="center"/>
    </xf>
    <xf numFmtId="0" fontId="20" fillId="7" borderId="1" xfId="2" applyFont="1" applyFill="1" applyBorder="1" applyAlignment="1">
      <alignment horizontal="center" vertical="center"/>
    </xf>
    <xf numFmtId="0" fontId="20" fillId="7" borderId="18" xfId="2" applyFont="1" applyFill="1" applyBorder="1" applyAlignment="1">
      <alignment horizontal="center" vertical="center"/>
    </xf>
    <xf numFmtId="0" fontId="20" fillId="6" borderId="8" xfId="2" applyFont="1" applyFill="1" applyBorder="1" applyAlignment="1">
      <alignment horizontal="center" vertical="center"/>
    </xf>
    <xf numFmtId="0" fontId="20" fillId="6" borderId="19" xfId="2" applyFont="1" applyFill="1" applyBorder="1" applyAlignment="1">
      <alignment horizontal="center" vertical="center"/>
    </xf>
    <xf numFmtId="0" fontId="20" fillId="6" borderId="9" xfId="2" applyFont="1" applyFill="1" applyBorder="1" applyAlignment="1">
      <alignment horizontal="center" vertical="center"/>
    </xf>
    <xf numFmtId="0" fontId="20" fillId="9" borderId="17" xfId="2" applyFont="1" applyFill="1" applyBorder="1" applyAlignment="1">
      <alignment horizontal="center" vertical="center"/>
    </xf>
    <xf numFmtId="0" fontId="20" fillId="9" borderId="1" xfId="2" applyFont="1" applyFill="1" applyBorder="1" applyAlignment="1">
      <alignment horizontal="center" vertical="center"/>
    </xf>
    <xf numFmtId="0" fontId="20" fillId="9" borderId="18" xfId="2" applyFont="1" applyFill="1" applyBorder="1" applyAlignment="1">
      <alignment horizontal="center" vertical="center"/>
    </xf>
    <xf numFmtId="0" fontId="20" fillId="6" borderId="8" xfId="2" applyFont="1" applyFill="1" applyBorder="1" applyAlignment="1">
      <alignment vertical="center"/>
    </xf>
    <xf numFmtId="0" fontId="20" fillId="6" borderId="19" xfId="2" applyFont="1" applyFill="1" applyBorder="1" applyAlignment="1">
      <alignment vertical="center"/>
    </xf>
    <xf numFmtId="0" fontId="20" fillId="6" borderId="9" xfId="2" applyFont="1" applyFill="1" applyBorder="1" applyAlignment="1">
      <alignment vertical="center"/>
    </xf>
    <xf numFmtId="0" fontId="20" fillId="6" borderId="8" xfId="2" applyFont="1" applyFill="1" applyBorder="1" applyAlignment="1">
      <alignment horizontal="center" vertical="center" shrinkToFit="1"/>
    </xf>
    <xf numFmtId="0" fontId="20" fillId="6" borderId="19" xfId="2" applyFont="1" applyFill="1" applyBorder="1" applyAlignment="1">
      <alignment horizontal="center" vertical="center" shrinkToFit="1"/>
    </xf>
    <xf numFmtId="0" fontId="20" fillId="6" borderId="9" xfId="2" applyFont="1" applyFill="1" applyBorder="1" applyAlignment="1">
      <alignment horizontal="center" vertical="center" shrinkToFit="1"/>
    </xf>
    <xf numFmtId="0" fontId="20" fillId="7" borderId="8" xfId="2" applyFont="1" applyFill="1" applyBorder="1" applyAlignment="1">
      <alignment horizontal="left" vertical="center"/>
    </xf>
    <xf numFmtId="0" fontId="20" fillId="7" borderId="19" xfId="2" applyFont="1" applyFill="1" applyBorder="1" applyAlignment="1">
      <alignment horizontal="left" vertical="center"/>
    </xf>
    <xf numFmtId="0" fontId="20" fillId="9" borderId="8" xfId="2" applyFont="1" applyFill="1" applyBorder="1" applyAlignment="1">
      <alignment vertical="center" shrinkToFit="1"/>
    </xf>
    <xf numFmtId="0" fontId="20" fillId="9" borderId="19" xfId="2" applyFont="1" applyFill="1" applyBorder="1" applyAlignment="1">
      <alignment vertical="center" shrinkToFit="1"/>
    </xf>
    <xf numFmtId="0" fontId="20" fillId="9" borderId="9" xfId="2" applyFont="1" applyFill="1" applyBorder="1" applyAlignment="1">
      <alignment vertical="center" shrinkToFit="1"/>
    </xf>
    <xf numFmtId="0" fontId="20" fillId="7" borderId="8" xfId="2" applyFont="1" applyFill="1" applyBorder="1" applyAlignment="1">
      <alignment vertical="center" shrinkToFit="1"/>
    </xf>
    <xf numFmtId="0" fontId="20" fillId="7" borderId="19" xfId="2" applyFont="1" applyFill="1" applyBorder="1" applyAlignment="1">
      <alignment vertical="center" shrinkToFit="1"/>
    </xf>
    <xf numFmtId="0" fontId="20" fillId="7" borderId="9" xfId="2" applyFont="1" applyFill="1" applyBorder="1" applyAlignment="1">
      <alignment vertical="center" shrinkToFit="1"/>
    </xf>
    <xf numFmtId="0" fontId="20" fillId="6" borderId="19" xfId="2" applyFont="1" applyFill="1" applyBorder="1" applyAlignment="1">
      <alignment horizontal="center" vertical="center" wrapText="1" shrinkToFit="1"/>
    </xf>
    <xf numFmtId="0" fontId="20" fillId="6" borderId="9" xfId="2" applyFont="1" applyFill="1" applyBorder="1" applyAlignment="1">
      <alignment horizontal="center" vertical="center" wrapText="1" shrinkToFit="1"/>
    </xf>
    <xf numFmtId="0" fontId="20" fillId="7" borderId="8" xfId="2" applyFont="1" applyFill="1" applyBorder="1" applyAlignment="1">
      <alignment horizontal="center" vertical="center" wrapText="1" shrinkToFit="1"/>
    </xf>
    <xf numFmtId="0" fontId="18" fillId="0" borderId="19" xfId="2" applyFont="1" applyFill="1" applyBorder="1" applyAlignment="1">
      <alignment horizontal="center" vertical="center"/>
    </xf>
    <xf numFmtId="0" fontId="18" fillId="0" borderId="9" xfId="2" applyFont="1" applyFill="1" applyBorder="1" applyAlignment="1">
      <alignment horizontal="center" vertical="center"/>
    </xf>
    <xf numFmtId="0" fontId="18" fillId="7" borderId="8" xfId="2" applyFont="1" applyFill="1" applyBorder="1" applyAlignment="1">
      <alignment horizontal="center" vertical="center" wrapText="1" shrinkToFit="1"/>
    </xf>
    <xf numFmtId="0" fontId="18" fillId="7" borderId="19" xfId="2" applyFont="1" applyFill="1" applyBorder="1" applyAlignment="1">
      <alignment horizontal="center" vertical="center" shrinkToFit="1"/>
    </xf>
    <xf numFmtId="0" fontId="18" fillId="7" borderId="9" xfId="2" applyFont="1" applyFill="1" applyBorder="1" applyAlignment="1">
      <alignment horizontal="center" vertical="center" shrinkToFit="1"/>
    </xf>
    <xf numFmtId="0" fontId="22" fillId="0" borderId="0" xfId="2" applyFont="1" applyFill="1" applyBorder="1" applyAlignment="1">
      <alignment horizontal="center" vertical="center"/>
    </xf>
    <xf numFmtId="0" fontId="20" fillId="7" borderId="15" xfId="2" applyFont="1" applyFill="1" applyBorder="1" applyAlignment="1">
      <alignment vertical="center"/>
    </xf>
    <xf numFmtId="0" fontId="20" fillId="7" borderId="14" xfId="2" applyFont="1" applyFill="1" applyBorder="1" applyAlignment="1">
      <alignment vertical="center"/>
    </xf>
    <xf numFmtId="0" fontId="20" fillId="7" borderId="16" xfId="2" applyFont="1" applyFill="1" applyBorder="1" applyAlignment="1">
      <alignment vertical="center"/>
    </xf>
    <xf numFmtId="0" fontId="18" fillId="6" borderId="14" xfId="2" applyFont="1" applyFill="1" applyBorder="1">
      <alignment vertical="center"/>
    </xf>
    <xf numFmtId="0" fontId="18" fillId="5" borderId="14" xfId="2" applyFont="1" applyFill="1" applyBorder="1" applyAlignment="1">
      <alignment horizontal="left" vertical="center"/>
    </xf>
    <xf numFmtId="0" fontId="18" fillId="5" borderId="14" xfId="2" applyFont="1" applyFill="1" applyBorder="1">
      <alignment vertical="center"/>
    </xf>
    <xf numFmtId="0" fontId="18" fillId="5" borderId="14" xfId="2" applyFont="1" applyFill="1" applyBorder="1" applyAlignment="1">
      <alignment horizontal="center" vertical="center"/>
    </xf>
    <xf numFmtId="0" fontId="18" fillId="5" borderId="16" xfId="2" applyFont="1" applyFill="1" applyBorder="1" applyAlignment="1">
      <alignment horizontal="center" vertical="center"/>
    </xf>
    <xf numFmtId="0" fontId="20" fillId="7" borderId="17" xfId="2" applyFont="1" applyFill="1" applyBorder="1" applyAlignment="1">
      <alignment vertical="center"/>
    </xf>
    <xf numFmtId="0" fontId="20" fillId="7" borderId="1" xfId="2" applyFont="1" applyFill="1" applyBorder="1" applyAlignment="1">
      <alignment vertical="center"/>
    </xf>
    <xf numFmtId="0" fontId="20" fillId="7" borderId="18" xfId="2" applyFont="1" applyFill="1" applyBorder="1" applyAlignment="1">
      <alignment vertical="center"/>
    </xf>
    <xf numFmtId="0" fontId="18" fillId="6" borderId="1" xfId="2" applyFont="1" applyFill="1" applyBorder="1">
      <alignment vertical="center"/>
    </xf>
    <xf numFmtId="0" fontId="18" fillId="5" borderId="1" xfId="2" applyFont="1" applyFill="1" applyBorder="1" applyAlignment="1">
      <alignment horizontal="left" vertical="center"/>
    </xf>
    <xf numFmtId="0" fontId="18" fillId="5" borderId="1" xfId="2" applyFont="1" applyFill="1" applyBorder="1">
      <alignment vertical="center"/>
    </xf>
    <xf numFmtId="0" fontId="18" fillId="5" borderId="1" xfId="2" applyFont="1" applyFill="1" applyBorder="1" applyAlignment="1">
      <alignment horizontal="center" vertical="center"/>
    </xf>
    <xf numFmtId="0" fontId="18" fillId="6" borderId="1" xfId="2" applyFont="1" applyFill="1" applyBorder="1" applyAlignment="1">
      <alignment horizontal="left" vertical="center"/>
    </xf>
    <xf numFmtId="0" fontId="18" fillId="5" borderId="1" xfId="2" applyFont="1" applyFill="1" applyBorder="1" applyAlignment="1" applyProtection="1">
      <alignment vertical="center"/>
      <protection locked="0"/>
    </xf>
    <xf numFmtId="0" fontId="18" fillId="5" borderId="18" xfId="2" applyFont="1" applyFill="1" applyBorder="1" applyAlignment="1">
      <alignment horizontal="center" vertical="center"/>
    </xf>
    <xf numFmtId="0" fontId="18" fillId="5" borderId="0" xfId="2" applyFont="1" applyFill="1" applyBorder="1" applyAlignment="1">
      <alignment vertical="center"/>
    </xf>
    <xf numFmtId="0" fontId="18" fillId="5" borderId="0" xfId="2" applyFont="1" applyFill="1" applyBorder="1" applyAlignment="1">
      <alignment horizontal="left" vertical="center"/>
    </xf>
    <xf numFmtId="0" fontId="18" fillId="5" borderId="0" xfId="2" applyFont="1" applyFill="1" applyBorder="1" applyAlignment="1" applyProtection="1">
      <alignment vertical="center"/>
      <protection locked="0"/>
    </xf>
    <xf numFmtId="0" fontId="18" fillId="5" borderId="0" xfId="2" applyFont="1" applyFill="1" applyBorder="1">
      <alignment vertical="center"/>
    </xf>
    <xf numFmtId="0" fontId="18" fillId="5" borderId="0" xfId="2" applyFont="1" applyFill="1" applyBorder="1" applyAlignment="1">
      <alignment horizontal="center" vertical="center"/>
    </xf>
    <xf numFmtId="0" fontId="23" fillId="5" borderId="0" xfId="2" applyFont="1" applyFill="1" applyBorder="1">
      <alignment vertical="center"/>
    </xf>
    <xf numFmtId="0" fontId="20" fillId="5" borderId="0" xfId="2" applyFont="1" applyFill="1" applyBorder="1" applyAlignment="1">
      <alignment vertical="center"/>
    </xf>
    <xf numFmtId="0" fontId="22" fillId="5" borderId="0" xfId="2" applyFont="1" applyFill="1" applyBorder="1" applyAlignment="1">
      <alignment vertical="center"/>
    </xf>
    <xf numFmtId="0" fontId="18" fillId="5" borderId="0" xfId="2" applyFont="1" applyFill="1" applyBorder="1" applyAlignment="1" applyProtection="1">
      <alignment vertical="center" shrinkToFit="1"/>
      <protection locked="0"/>
    </xf>
    <xf numFmtId="0" fontId="18" fillId="5" borderId="0" xfId="2" applyFont="1" applyFill="1" applyBorder="1" applyAlignment="1">
      <alignment vertical="center" textRotation="255"/>
    </xf>
    <xf numFmtId="0" fontId="20" fillId="5" borderId="0" xfId="2" applyFont="1" applyFill="1" applyBorder="1">
      <alignment vertical="center"/>
    </xf>
    <xf numFmtId="0" fontId="17" fillId="5" borderId="0" xfId="2" applyFont="1" applyFill="1" applyBorder="1">
      <alignment vertical="center"/>
    </xf>
    <xf numFmtId="0" fontId="20" fillId="7" borderId="17" xfId="2" applyFont="1" applyFill="1" applyBorder="1" applyAlignment="1">
      <alignment horizontal="center" vertical="center" wrapText="1"/>
    </xf>
    <xf numFmtId="0" fontId="20" fillId="7" borderId="1" xfId="2" applyFont="1" applyFill="1" applyBorder="1" applyAlignment="1">
      <alignment horizontal="center" vertical="center" wrapText="1"/>
    </xf>
    <xf numFmtId="0" fontId="20" fillId="7" borderId="18" xfId="2" applyFont="1" applyFill="1" applyBorder="1" applyAlignment="1">
      <alignment horizontal="center" vertical="center" wrapText="1"/>
    </xf>
    <xf numFmtId="0" fontId="20" fillId="7" borderId="6" xfId="2" applyFont="1" applyFill="1" applyBorder="1" applyAlignment="1">
      <alignment horizontal="center" vertical="center" textRotation="255"/>
    </xf>
    <xf numFmtId="0" fontId="20" fillId="7" borderId="10" xfId="2" applyFont="1" applyFill="1" applyBorder="1" applyAlignment="1">
      <alignment vertical="center"/>
    </xf>
    <xf numFmtId="0" fontId="20" fillId="7" borderId="11" xfId="2" applyFont="1" applyFill="1" applyBorder="1" applyAlignment="1">
      <alignment vertical="center"/>
    </xf>
    <xf numFmtId="0" fontId="20" fillId="7" borderId="21" xfId="2" applyFont="1" applyFill="1" applyBorder="1" applyAlignment="1">
      <alignment vertical="center"/>
    </xf>
    <xf numFmtId="176" fontId="20" fillId="0" borderId="22" xfId="2" applyNumberFormat="1" applyFont="1" applyFill="1" applyBorder="1" applyAlignment="1">
      <alignment vertical="center" shrinkToFit="1"/>
    </xf>
    <xf numFmtId="176" fontId="20" fillId="0" borderId="11" xfId="2" applyNumberFormat="1" applyFont="1" applyFill="1" applyBorder="1" applyAlignment="1">
      <alignment vertical="center" shrinkToFit="1"/>
    </xf>
    <xf numFmtId="0" fontId="20" fillId="5" borderId="11" xfId="2" applyFont="1" applyFill="1" applyBorder="1" applyAlignment="1">
      <alignment horizontal="center" vertical="center"/>
    </xf>
    <xf numFmtId="0" fontId="20" fillId="5" borderId="12" xfId="2" applyFont="1" applyFill="1" applyBorder="1" applyAlignment="1">
      <alignment horizontal="center" vertical="center"/>
    </xf>
    <xf numFmtId="0" fontId="20" fillId="5" borderId="0" xfId="2" applyFont="1" applyFill="1" applyBorder="1" applyAlignment="1">
      <alignment horizontal="center" vertical="center"/>
    </xf>
    <xf numFmtId="177" fontId="20" fillId="0" borderId="6" xfId="2" applyNumberFormat="1" applyFont="1" applyFill="1" applyBorder="1" applyAlignment="1">
      <alignment vertical="center" wrapText="1"/>
    </xf>
    <xf numFmtId="177" fontId="20" fillId="0" borderId="0" xfId="2" applyNumberFormat="1" applyFont="1" applyFill="1" applyBorder="1" applyAlignment="1">
      <alignment vertical="center" wrapText="1"/>
    </xf>
    <xf numFmtId="0" fontId="20" fillId="0" borderId="0" xfId="2" applyFont="1" applyFill="1" applyBorder="1" applyAlignment="1">
      <alignment vertical="center"/>
    </xf>
    <xf numFmtId="0" fontId="20" fillId="0" borderId="7" xfId="2" applyFont="1" applyFill="1" applyBorder="1" applyAlignment="1">
      <alignment vertical="center"/>
    </xf>
    <xf numFmtId="0" fontId="20" fillId="7" borderId="17" xfId="2" applyFont="1" applyFill="1" applyBorder="1" applyAlignment="1">
      <alignment vertical="center"/>
    </xf>
    <xf numFmtId="0" fontId="20" fillId="7" borderId="1" xfId="2" applyFont="1" applyFill="1" applyBorder="1" applyAlignment="1">
      <alignment vertical="center" wrapText="1"/>
    </xf>
    <xf numFmtId="0" fontId="20" fillId="7" borderId="23" xfId="2" applyFont="1" applyFill="1" applyBorder="1" applyAlignment="1">
      <alignment horizontal="center" vertical="center"/>
    </xf>
    <xf numFmtId="176" fontId="20" fillId="6" borderId="17" xfId="2" applyNumberFormat="1" applyFont="1" applyFill="1" applyBorder="1" applyAlignment="1">
      <alignment vertical="center" shrinkToFit="1"/>
    </xf>
    <xf numFmtId="176" fontId="20" fillId="6" borderId="1" xfId="2" applyNumberFormat="1" applyFont="1" applyFill="1" applyBorder="1" applyAlignment="1">
      <alignment vertical="center" shrinkToFit="1"/>
    </xf>
    <xf numFmtId="0" fontId="20" fillId="5" borderId="1" xfId="2" applyFont="1" applyFill="1" applyBorder="1" applyAlignment="1">
      <alignment horizontal="center" vertical="center"/>
    </xf>
    <xf numFmtId="0" fontId="20" fillId="5" borderId="18" xfId="2" applyFont="1" applyFill="1" applyBorder="1" applyAlignment="1">
      <alignment horizontal="center" vertical="center"/>
    </xf>
    <xf numFmtId="0" fontId="20" fillId="7" borderId="15" xfId="2" applyFont="1" applyFill="1" applyBorder="1" applyAlignment="1">
      <alignment vertical="center"/>
    </xf>
    <xf numFmtId="0" fontId="20" fillId="7" borderId="14" xfId="2" applyFont="1" applyFill="1" applyBorder="1" applyAlignment="1">
      <alignment vertical="center" wrapText="1"/>
    </xf>
    <xf numFmtId="0" fontId="20" fillId="7" borderId="18" xfId="2" applyFont="1" applyFill="1" applyBorder="1" applyAlignment="1">
      <alignment horizontal="center" vertical="center"/>
    </xf>
    <xf numFmtId="176" fontId="20" fillId="0" borderId="15" xfId="2" applyNumberFormat="1" applyFont="1" applyFill="1" applyBorder="1" applyAlignment="1">
      <alignment vertical="center" shrinkToFit="1"/>
    </xf>
    <xf numFmtId="176" fontId="20" fillId="0" borderId="14" xfId="2" applyNumberFormat="1" applyFont="1" applyFill="1" applyBorder="1" applyAlignment="1">
      <alignment vertical="center" shrinkToFit="1"/>
    </xf>
    <xf numFmtId="0" fontId="20" fillId="5" borderId="14" xfId="2" applyFont="1" applyFill="1" applyBorder="1" applyAlignment="1">
      <alignment horizontal="center" vertical="center"/>
    </xf>
    <xf numFmtId="0" fontId="20" fillId="5" borderId="16" xfId="2" applyFont="1" applyFill="1" applyBorder="1" applyAlignment="1">
      <alignment horizontal="center" vertical="center"/>
    </xf>
    <xf numFmtId="0" fontId="24" fillId="0" borderId="10" xfId="2" applyFont="1" applyFill="1" applyBorder="1">
      <alignment vertical="center"/>
    </xf>
    <xf numFmtId="0" fontId="24" fillId="0" borderId="11" xfId="2" applyFont="1" applyFill="1" applyBorder="1">
      <alignment vertical="center"/>
    </xf>
    <xf numFmtId="0" fontId="24" fillId="0" borderId="12" xfId="2" applyFont="1" applyFill="1" applyBorder="1">
      <alignment vertical="center"/>
    </xf>
    <xf numFmtId="49" fontId="20" fillId="5" borderId="24" xfId="2" applyNumberFormat="1" applyFont="1" applyFill="1" applyBorder="1" applyAlignment="1">
      <alignment vertical="center"/>
    </xf>
    <xf numFmtId="49" fontId="20" fillId="5" borderId="25" xfId="2" applyNumberFormat="1" applyFont="1" applyFill="1" applyBorder="1" applyAlignment="1">
      <alignment vertical="center" wrapText="1"/>
    </xf>
    <xf numFmtId="0" fontId="22" fillId="5" borderId="25" xfId="2" applyFont="1" applyFill="1" applyBorder="1" applyAlignment="1">
      <alignment vertical="center" shrinkToFit="1"/>
    </xf>
    <xf numFmtId="0" fontId="22" fillId="5" borderId="26" xfId="2" applyFont="1" applyFill="1" applyBorder="1" applyAlignment="1">
      <alignment vertical="center" shrinkToFit="1"/>
    </xf>
    <xf numFmtId="178" fontId="20" fillId="6" borderId="27" xfId="3" applyNumberFormat="1" applyFont="1" applyFill="1" applyBorder="1" applyAlignment="1">
      <alignment vertical="center" shrinkToFit="1"/>
    </xf>
    <xf numFmtId="0" fontId="22" fillId="6" borderId="24" xfId="2" applyFont="1" applyFill="1" applyBorder="1" applyAlignment="1">
      <alignment vertical="center" shrinkToFit="1"/>
    </xf>
    <xf numFmtId="0" fontId="22" fillId="6" borderId="25" xfId="2" applyFont="1" applyFill="1" applyBorder="1" applyAlignment="1">
      <alignment vertical="center" shrinkToFit="1"/>
    </xf>
    <xf numFmtId="0" fontId="22" fillId="6" borderId="26" xfId="2" applyFont="1" applyFill="1" applyBorder="1" applyAlignment="1">
      <alignment vertical="center" shrinkToFit="1"/>
    </xf>
    <xf numFmtId="49" fontId="20" fillId="5" borderId="20" xfId="2" applyNumberFormat="1" applyFont="1" applyFill="1" applyBorder="1" applyAlignment="1">
      <alignment vertical="center"/>
    </xf>
    <xf numFmtId="49" fontId="20" fillId="5" borderId="28" xfId="2" applyNumberFormat="1" applyFont="1" applyFill="1" applyBorder="1" applyAlignment="1">
      <alignment vertical="center" wrapText="1"/>
    </xf>
    <xf numFmtId="0" fontId="22" fillId="5" borderId="28" xfId="2" applyFont="1" applyFill="1" applyBorder="1" applyAlignment="1">
      <alignment vertical="center" shrinkToFit="1"/>
    </xf>
    <xf numFmtId="0" fontId="22" fillId="5" borderId="29" xfId="2" applyFont="1" applyFill="1" applyBorder="1" applyAlignment="1">
      <alignment vertical="center" shrinkToFit="1"/>
    </xf>
    <xf numFmtId="178" fontId="20" fillId="6" borderId="28" xfId="3" applyNumberFormat="1" applyFont="1" applyFill="1" applyBorder="1" applyAlignment="1">
      <alignment vertical="center" shrinkToFit="1"/>
    </xf>
    <xf numFmtId="0" fontId="22" fillId="6" borderId="20" xfId="2" applyFont="1" applyFill="1" applyBorder="1" applyAlignment="1">
      <alignment vertical="center" shrinkToFit="1"/>
    </xf>
    <xf numFmtId="0" fontId="22" fillId="6" borderId="28" xfId="2" applyFont="1" applyFill="1" applyBorder="1" applyAlignment="1">
      <alignment vertical="center" shrinkToFit="1"/>
    </xf>
    <xf numFmtId="0" fontId="22" fillId="6" borderId="29" xfId="2" applyFont="1" applyFill="1" applyBorder="1" applyAlignment="1">
      <alignment vertical="center" shrinkToFit="1"/>
    </xf>
    <xf numFmtId="0" fontId="8" fillId="0" borderId="0" xfId="2" applyFill="1">
      <alignment vertical="center"/>
    </xf>
    <xf numFmtId="49" fontId="20" fillId="5" borderId="28" xfId="2" applyNumberFormat="1" applyFont="1" applyFill="1" applyBorder="1" applyAlignment="1">
      <alignment vertical="center"/>
    </xf>
    <xf numFmtId="49" fontId="20" fillId="5" borderId="29" xfId="2" applyNumberFormat="1" applyFont="1" applyFill="1" applyBorder="1" applyAlignment="1">
      <alignment vertical="center"/>
    </xf>
    <xf numFmtId="49" fontId="20" fillId="5" borderId="30" xfId="2" applyNumberFormat="1" applyFont="1" applyFill="1" applyBorder="1" applyAlignment="1">
      <alignment vertical="center"/>
    </xf>
    <xf numFmtId="49" fontId="20" fillId="5" borderId="31" xfId="2" applyNumberFormat="1" applyFont="1" applyFill="1" applyBorder="1" applyAlignment="1">
      <alignment vertical="center" wrapText="1"/>
    </xf>
    <xf numFmtId="0" fontId="22" fillId="5" borderId="31" xfId="2" applyFont="1" applyFill="1" applyBorder="1" applyAlignment="1">
      <alignment vertical="center" shrinkToFit="1"/>
    </xf>
    <xf numFmtId="0" fontId="22" fillId="5" borderId="32" xfId="2" applyFont="1" applyFill="1" applyBorder="1" applyAlignment="1">
      <alignment vertical="center" shrinkToFit="1"/>
    </xf>
    <xf numFmtId="178" fontId="20" fillId="6" borderId="31" xfId="3" applyNumberFormat="1" applyFont="1" applyFill="1" applyBorder="1" applyAlignment="1">
      <alignment vertical="center" shrinkToFit="1"/>
    </xf>
    <xf numFmtId="0" fontId="22" fillId="6" borderId="33" xfId="2" applyFont="1" applyFill="1" applyBorder="1" applyAlignment="1">
      <alignment vertical="center" shrinkToFit="1"/>
    </xf>
    <xf numFmtId="0" fontId="22" fillId="6" borderId="34" xfId="2" applyFont="1" applyFill="1" applyBorder="1" applyAlignment="1">
      <alignment vertical="center" shrinkToFit="1"/>
    </xf>
    <xf numFmtId="0" fontId="22" fillId="6" borderId="35" xfId="2" applyFont="1" applyFill="1" applyBorder="1" applyAlignment="1">
      <alignment vertical="center" shrinkToFit="1"/>
    </xf>
    <xf numFmtId="49" fontId="20" fillId="5" borderId="8" xfId="2" applyNumberFormat="1" applyFont="1" applyFill="1" applyBorder="1" applyAlignment="1">
      <alignment vertical="center"/>
    </xf>
    <xf numFmtId="49" fontId="20" fillId="5" borderId="19" xfId="2" applyNumberFormat="1" applyFont="1" applyFill="1" applyBorder="1" applyAlignment="1">
      <alignment vertical="center" wrapText="1"/>
    </xf>
    <xf numFmtId="49" fontId="20" fillId="5" borderId="9" xfId="2" applyNumberFormat="1" applyFont="1" applyFill="1" applyBorder="1" applyAlignment="1">
      <alignment vertical="center" wrapText="1"/>
    </xf>
    <xf numFmtId="178" fontId="20" fillId="0" borderId="19" xfId="3" applyNumberFormat="1" applyFont="1" applyFill="1" applyBorder="1" applyAlignment="1">
      <alignment vertical="center" shrinkToFit="1"/>
    </xf>
    <xf numFmtId="178" fontId="20" fillId="0" borderId="9" xfId="3" applyNumberFormat="1" applyFont="1" applyFill="1" applyBorder="1" applyAlignment="1">
      <alignment vertical="center" shrinkToFit="1"/>
    </xf>
    <xf numFmtId="49" fontId="20" fillId="0" borderId="8" xfId="2" applyNumberFormat="1" applyFont="1" applyFill="1" applyBorder="1" applyAlignment="1">
      <alignment horizontal="center" vertical="center" wrapText="1"/>
    </xf>
    <xf numFmtId="49" fontId="20" fillId="0" borderId="19" xfId="2" applyNumberFormat="1" applyFont="1" applyFill="1" applyBorder="1" applyAlignment="1">
      <alignment horizontal="center" vertical="center" wrapText="1"/>
    </xf>
    <xf numFmtId="49" fontId="20" fillId="0" borderId="9" xfId="2" applyNumberFormat="1" applyFont="1" applyFill="1" applyBorder="1" applyAlignment="1">
      <alignment horizontal="center" vertical="center" wrapText="1"/>
    </xf>
    <xf numFmtId="49" fontId="20" fillId="5" borderId="0" xfId="2" applyNumberFormat="1" applyFont="1" applyFill="1" applyBorder="1" applyAlignment="1">
      <alignment horizontal="center" vertical="center" wrapText="1"/>
    </xf>
    <xf numFmtId="49" fontId="20" fillId="5" borderId="0" xfId="2" applyNumberFormat="1" applyFont="1" applyFill="1" applyBorder="1" applyAlignment="1">
      <alignment vertical="center" wrapText="1"/>
    </xf>
    <xf numFmtId="178" fontId="17" fillId="5" borderId="0" xfId="3" applyNumberFormat="1" applyFont="1" applyFill="1" applyBorder="1" applyAlignment="1">
      <alignment vertical="center" shrinkToFit="1"/>
    </xf>
    <xf numFmtId="0" fontId="17" fillId="5" borderId="0" xfId="2" applyFont="1" applyFill="1" applyBorder="1" applyAlignment="1">
      <alignment vertical="center"/>
    </xf>
    <xf numFmtId="0" fontId="17" fillId="5" borderId="36" xfId="2" applyFont="1" applyFill="1" applyBorder="1" applyAlignment="1">
      <alignment vertical="center"/>
    </xf>
    <xf numFmtId="0" fontId="23" fillId="5" borderId="0" xfId="2" applyFont="1" applyFill="1" applyBorder="1" applyAlignment="1">
      <alignment horizontal="left" vertical="center"/>
    </xf>
    <xf numFmtId="0" fontId="20" fillId="7" borderId="10" xfId="2" applyFont="1" applyFill="1" applyBorder="1" applyAlignment="1">
      <alignment horizontal="center" vertical="center"/>
    </xf>
    <xf numFmtId="0" fontId="20" fillId="7" borderId="11" xfId="2" applyFont="1" applyFill="1" applyBorder="1" applyAlignment="1">
      <alignment horizontal="center" vertical="center"/>
    </xf>
    <xf numFmtId="0" fontId="20" fillId="7" borderId="21" xfId="2" applyFont="1" applyFill="1" applyBorder="1" applyAlignment="1">
      <alignment horizontal="center" vertical="center"/>
    </xf>
    <xf numFmtId="179" fontId="20" fillId="5" borderId="22" xfId="2" applyNumberFormat="1" applyFont="1" applyFill="1" applyBorder="1" applyAlignment="1">
      <alignment vertical="center" shrinkToFit="1"/>
    </xf>
    <xf numFmtId="179" fontId="20" fillId="5" borderId="11" xfId="2" applyNumberFormat="1" applyFont="1" applyFill="1" applyBorder="1" applyAlignment="1">
      <alignment vertical="center" shrinkToFit="1"/>
    </xf>
    <xf numFmtId="0" fontId="20" fillId="7" borderId="15" xfId="2" applyFont="1" applyFill="1" applyBorder="1" applyAlignment="1">
      <alignment vertical="center" wrapText="1"/>
    </xf>
    <xf numFmtId="0" fontId="20" fillId="7" borderId="8" xfId="2" applyFont="1" applyFill="1" applyBorder="1" applyAlignment="1">
      <alignment vertical="center"/>
    </xf>
    <xf numFmtId="0" fontId="20" fillId="7" borderId="9" xfId="2" applyFont="1" applyFill="1" applyBorder="1" applyAlignment="1">
      <alignment vertical="center"/>
    </xf>
    <xf numFmtId="177" fontId="20" fillId="7" borderId="8" xfId="2" applyNumberFormat="1" applyFont="1" applyFill="1" applyBorder="1" applyAlignment="1" applyProtection="1">
      <alignment vertical="center"/>
      <protection locked="0"/>
    </xf>
    <xf numFmtId="0" fontId="20" fillId="7" borderId="19" xfId="2" applyFont="1" applyFill="1" applyBorder="1" applyAlignment="1">
      <alignment vertical="center"/>
    </xf>
    <xf numFmtId="0" fontId="18" fillId="7" borderId="19" xfId="2" applyFont="1" applyFill="1" applyBorder="1">
      <alignment vertical="center"/>
    </xf>
    <xf numFmtId="0" fontId="18" fillId="7" borderId="9" xfId="2" applyFont="1" applyFill="1" applyBorder="1">
      <alignment vertical="center"/>
    </xf>
    <xf numFmtId="177" fontId="20" fillId="5" borderId="19" xfId="2" applyNumberFormat="1" applyFont="1" applyFill="1" applyBorder="1" applyAlignment="1" applyProtection="1">
      <alignment vertical="center"/>
      <protection locked="0"/>
    </xf>
    <xf numFmtId="0" fontId="18" fillId="5" borderId="19" xfId="2" applyFont="1" applyFill="1" applyBorder="1" applyAlignment="1">
      <alignment horizontal="center" vertical="center"/>
    </xf>
    <xf numFmtId="0" fontId="18" fillId="5" borderId="9" xfId="2" applyFont="1" applyFill="1" applyBorder="1" applyAlignment="1">
      <alignment horizontal="center" vertical="center"/>
    </xf>
    <xf numFmtId="0" fontId="20" fillId="7" borderId="8" xfId="2" applyFont="1" applyFill="1" applyBorder="1" applyAlignment="1">
      <alignment vertical="center"/>
    </xf>
    <xf numFmtId="0" fontId="20" fillId="7" borderId="19" xfId="2" applyFont="1" applyFill="1" applyBorder="1" applyAlignment="1">
      <alignment vertical="center"/>
    </xf>
    <xf numFmtId="0" fontId="20" fillId="7" borderId="9" xfId="2" applyFont="1" applyFill="1" applyBorder="1" applyAlignment="1">
      <alignment vertical="center"/>
    </xf>
    <xf numFmtId="0" fontId="18" fillId="0" borderId="37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20" fillId="7" borderId="6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0" fontId="18" fillId="7" borderId="5" xfId="2" applyFont="1" applyFill="1" applyBorder="1">
      <alignment vertical="center"/>
    </xf>
    <xf numFmtId="0" fontId="20" fillId="7" borderId="15" xfId="2" applyFont="1" applyFill="1" applyBorder="1" applyAlignment="1">
      <alignment horizontal="left" vertical="center" wrapText="1"/>
    </xf>
    <xf numFmtId="0" fontId="20" fillId="7" borderId="14" xfId="2" applyFont="1" applyFill="1" applyBorder="1" applyAlignment="1">
      <alignment horizontal="left" vertical="center" wrapText="1"/>
    </xf>
    <xf numFmtId="0" fontId="20" fillId="7" borderId="16" xfId="2" applyFont="1" applyFill="1" applyBorder="1" applyAlignment="1">
      <alignment horizontal="left" vertical="center" wrapText="1"/>
    </xf>
    <xf numFmtId="0" fontId="20" fillId="7" borderId="1" xfId="2" applyFont="1" applyFill="1" applyBorder="1" applyAlignment="1">
      <alignment vertical="center"/>
    </xf>
    <xf numFmtId="177" fontId="20" fillId="7" borderId="1" xfId="2" applyNumberFormat="1" applyFont="1" applyFill="1" applyBorder="1" applyAlignment="1" applyProtection="1">
      <alignment vertical="center"/>
      <protection locked="0"/>
    </xf>
    <xf numFmtId="0" fontId="18" fillId="7" borderId="1" xfId="2" applyFont="1" applyFill="1" applyBorder="1">
      <alignment vertical="center"/>
    </xf>
    <xf numFmtId="0" fontId="18" fillId="7" borderId="18" xfId="2" applyFont="1" applyFill="1" applyBorder="1">
      <alignment vertical="center"/>
    </xf>
    <xf numFmtId="0" fontId="20" fillId="7" borderId="6" xfId="2" applyFont="1" applyFill="1" applyBorder="1" applyAlignment="1">
      <alignment vertical="center" wrapText="1"/>
    </xf>
    <xf numFmtId="0" fontId="20" fillId="7" borderId="6" xfId="2" applyFont="1" applyFill="1" applyBorder="1" applyAlignment="1">
      <alignment horizontal="left" vertical="center" wrapText="1"/>
    </xf>
    <xf numFmtId="0" fontId="20" fillId="7" borderId="0" xfId="2" applyFont="1" applyFill="1" applyBorder="1" applyAlignment="1">
      <alignment horizontal="left" vertical="center" wrapText="1"/>
    </xf>
    <xf numFmtId="0" fontId="20" fillId="7" borderId="7" xfId="2" applyFont="1" applyFill="1" applyBorder="1" applyAlignment="1">
      <alignment horizontal="left" vertical="center" wrapText="1"/>
    </xf>
    <xf numFmtId="177" fontId="20" fillId="7" borderId="0" xfId="2" applyNumberFormat="1" applyFont="1" applyFill="1" applyBorder="1" applyAlignment="1" applyProtection="1">
      <alignment vertical="center"/>
      <protection locked="0"/>
    </xf>
    <xf numFmtId="0" fontId="18" fillId="7" borderId="0" xfId="2" applyFont="1" applyFill="1" applyBorder="1">
      <alignment vertical="center"/>
    </xf>
    <xf numFmtId="0" fontId="20" fillId="7" borderId="0" xfId="2" applyFont="1" applyFill="1" applyBorder="1" applyAlignment="1">
      <alignment vertical="center"/>
    </xf>
    <xf numFmtId="0" fontId="18" fillId="7" borderId="7" xfId="2" applyFont="1" applyFill="1" applyBorder="1">
      <alignment vertical="center"/>
    </xf>
    <xf numFmtId="177" fontId="20" fillId="7" borderId="19" xfId="2" applyNumberFormat="1" applyFont="1" applyFill="1" applyBorder="1" applyAlignment="1" applyProtection="1">
      <alignment vertical="center"/>
      <protection locked="0"/>
    </xf>
    <xf numFmtId="0" fontId="20" fillId="7" borderId="17" xfId="2" applyFont="1" applyFill="1" applyBorder="1" applyAlignment="1">
      <alignment vertical="center" wrapText="1"/>
    </xf>
    <xf numFmtId="0" fontId="20" fillId="7" borderId="17" xfId="2" applyFont="1" applyFill="1" applyBorder="1" applyAlignment="1">
      <alignment horizontal="left" vertical="center" wrapText="1"/>
    </xf>
    <xf numFmtId="0" fontId="20" fillId="7" borderId="1" xfId="2" applyFont="1" applyFill="1" applyBorder="1" applyAlignment="1">
      <alignment horizontal="left" vertical="center" wrapText="1"/>
    </xf>
    <xf numFmtId="0" fontId="20" fillId="7" borderId="18" xfId="2" applyFont="1" applyFill="1" applyBorder="1" applyAlignment="1">
      <alignment horizontal="left" vertical="center" wrapText="1"/>
    </xf>
    <xf numFmtId="0" fontId="18" fillId="5" borderId="0" xfId="2" applyFont="1" applyFill="1">
      <alignment vertical="center"/>
    </xf>
    <xf numFmtId="0" fontId="20" fillId="5" borderId="0" xfId="2" applyFont="1" applyFill="1" applyBorder="1" applyAlignment="1">
      <alignment vertical="center" wrapText="1"/>
    </xf>
    <xf numFmtId="0" fontId="20" fillId="7" borderId="8" xfId="2" applyFont="1" applyFill="1" applyBorder="1" applyAlignment="1">
      <alignment horizontal="center" vertical="center" wrapText="1"/>
    </xf>
    <xf numFmtId="0" fontId="20" fillId="7" borderId="19" xfId="2" applyFont="1" applyFill="1" applyBorder="1" applyAlignment="1">
      <alignment horizontal="center" vertical="center" wrapText="1"/>
    </xf>
    <xf numFmtId="0" fontId="20" fillId="7" borderId="9" xfId="2" applyFont="1" applyFill="1" applyBorder="1" applyAlignment="1">
      <alignment horizontal="center" vertical="center" wrapText="1"/>
    </xf>
    <xf numFmtId="0" fontId="20" fillId="7" borderId="15" xfId="2" applyFont="1" applyFill="1" applyBorder="1" applyAlignment="1">
      <alignment horizontal="center" vertical="center" textRotation="255"/>
    </xf>
    <xf numFmtId="0" fontId="18" fillId="7" borderId="21" xfId="2" applyFont="1" applyFill="1" applyBorder="1">
      <alignment vertical="center"/>
    </xf>
    <xf numFmtId="180" fontId="20" fillId="0" borderId="22" xfId="2" applyNumberFormat="1" applyFont="1" applyFill="1" applyBorder="1" applyAlignment="1">
      <alignment vertical="center" shrinkToFit="1"/>
    </xf>
    <xf numFmtId="180" fontId="20" fillId="0" borderId="11" xfId="2" applyNumberFormat="1" applyFont="1" applyFill="1" applyBorder="1" applyAlignment="1">
      <alignment vertical="center" shrinkToFit="1"/>
    </xf>
    <xf numFmtId="0" fontId="20" fillId="5" borderId="6" xfId="2" applyFont="1" applyFill="1" applyBorder="1" applyAlignment="1">
      <alignment horizontal="right" vertical="center" wrapText="1"/>
    </xf>
    <xf numFmtId="0" fontId="20" fillId="5" borderId="0" xfId="2" applyFont="1" applyFill="1" applyBorder="1" applyAlignment="1">
      <alignment horizontal="right" vertical="center" wrapText="1"/>
    </xf>
    <xf numFmtId="0" fontId="20" fillId="5" borderId="0" xfId="2" applyFont="1" applyFill="1" applyBorder="1" applyAlignment="1">
      <alignment vertical="center"/>
    </xf>
    <xf numFmtId="0" fontId="20" fillId="5" borderId="7" xfId="2" applyFont="1" applyFill="1" applyBorder="1" applyAlignment="1">
      <alignment vertical="center"/>
    </xf>
    <xf numFmtId="0" fontId="18" fillId="7" borderId="23" xfId="2" applyFont="1" applyFill="1" applyBorder="1" applyAlignment="1">
      <alignment vertical="center"/>
    </xf>
    <xf numFmtId="177" fontId="20" fillId="6" borderId="17" xfId="2" applyNumberFormat="1" applyFont="1" applyFill="1" applyBorder="1" applyAlignment="1">
      <alignment vertical="center" shrinkToFit="1"/>
    </xf>
    <xf numFmtId="177" fontId="20" fillId="6" borderId="1" xfId="2" applyNumberFormat="1" applyFont="1" applyFill="1" applyBorder="1" applyAlignment="1">
      <alignment vertical="center" shrinkToFit="1"/>
    </xf>
    <xf numFmtId="0" fontId="20" fillId="7" borderId="14" xfId="2" applyFont="1" applyFill="1" applyBorder="1" applyAlignment="1">
      <alignment vertical="center"/>
    </xf>
    <xf numFmtId="0" fontId="18" fillId="7" borderId="18" xfId="2" applyFont="1" applyFill="1" applyBorder="1" applyAlignment="1">
      <alignment vertical="center"/>
    </xf>
    <xf numFmtId="180" fontId="20" fillId="0" borderId="15" xfId="2" applyNumberFormat="1" applyFont="1" applyFill="1" applyBorder="1" applyAlignment="1">
      <alignment vertical="center" shrinkToFit="1"/>
    </xf>
    <xf numFmtId="180" fontId="20" fillId="0" borderId="14" xfId="2" applyNumberFormat="1" applyFont="1" applyFill="1" applyBorder="1" applyAlignment="1">
      <alignment vertical="center" shrinkToFit="1"/>
    </xf>
    <xf numFmtId="0" fontId="25" fillId="0" borderId="0" xfId="2" applyFont="1" applyFill="1">
      <alignment vertical="center"/>
    </xf>
    <xf numFmtId="49" fontId="20" fillId="5" borderId="19" xfId="2" applyNumberFormat="1" applyFont="1" applyFill="1" applyBorder="1" applyAlignment="1">
      <alignment vertical="center"/>
    </xf>
    <xf numFmtId="0" fontId="22" fillId="5" borderId="0" xfId="2" applyFont="1" applyFill="1" applyBorder="1" applyAlignment="1">
      <alignment vertical="center" shrinkToFit="1"/>
    </xf>
    <xf numFmtId="178" fontId="22" fillId="5" borderId="0" xfId="3" applyNumberFormat="1" applyFont="1" applyFill="1" applyBorder="1" applyAlignment="1">
      <alignment vertical="center" shrinkToFit="1"/>
    </xf>
    <xf numFmtId="0" fontId="22" fillId="5" borderId="14" xfId="2" applyFont="1" applyFill="1" applyBorder="1" applyAlignment="1">
      <alignment vertical="center" shrinkToFit="1"/>
    </xf>
    <xf numFmtId="0" fontId="20" fillId="5" borderId="0" xfId="2" applyFont="1" applyFill="1">
      <alignment vertical="center"/>
    </xf>
    <xf numFmtId="0" fontId="17" fillId="5" borderId="0" xfId="2" applyFont="1" applyFill="1">
      <alignment vertical="center"/>
    </xf>
    <xf numFmtId="181" fontId="11" fillId="5" borderId="0" xfId="3" applyNumberFormat="1" applyFont="1" applyFill="1" applyBorder="1" applyAlignment="1">
      <alignment horizontal="center" vertical="center"/>
    </xf>
    <xf numFmtId="181" fontId="11" fillId="5" borderId="1" xfId="3" applyNumberFormat="1" applyFont="1" applyFill="1" applyBorder="1" applyAlignment="1">
      <alignment horizontal="center" vertical="center"/>
    </xf>
    <xf numFmtId="38" fontId="11" fillId="5" borderId="0" xfId="3" applyFont="1" applyFill="1" applyAlignment="1">
      <alignment vertical="center"/>
    </xf>
    <xf numFmtId="181" fontId="11" fillId="5" borderId="0" xfId="3" applyNumberFormat="1" applyFont="1" applyFill="1" applyAlignment="1">
      <alignment vertical="center"/>
    </xf>
    <xf numFmtId="178" fontId="20" fillId="6" borderId="20" xfId="3" applyNumberFormat="1" applyFont="1" applyFill="1" applyBorder="1" applyAlignment="1">
      <alignment vertical="center" shrinkToFit="1"/>
    </xf>
    <xf numFmtId="178" fontId="20" fillId="6" borderId="29" xfId="3" applyNumberFormat="1" applyFont="1" applyFill="1" applyBorder="1" applyAlignment="1">
      <alignment vertical="center" shrinkToFit="1"/>
    </xf>
    <xf numFmtId="178" fontId="20" fillId="6" borderId="33" xfId="3" applyNumberFormat="1" applyFont="1" applyFill="1" applyBorder="1" applyAlignment="1">
      <alignment vertical="center" shrinkToFit="1"/>
    </xf>
    <xf numFmtId="178" fontId="20" fillId="6" borderId="34" xfId="3" applyNumberFormat="1" applyFont="1" applyFill="1" applyBorder="1" applyAlignment="1">
      <alignment vertical="center" shrinkToFit="1"/>
    </xf>
    <xf numFmtId="178" fontId="20" fillId="6" borderId="35" xfId="3" applyNumberFormat="1" applyFont="1" applyFill="1" applyBorder="1" applyAlignment="1">
      <alignment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32288</xdr:colOff>
      <xdr:row>0</xdr:row>
      <xdr:rowOff>250234</xdr:rowOff>
    </xdr:from>
    <xdr:to>
      <xdr:col>2</xdr:col>
      <xdr:colOff>946688</xdr:colOff>
      <xdr:row>1</xdr:row>
      <xdr:rowOff>72649</xdr:rowOff>
    </xdr:to>
    <xdr:sp macro="" textlink="">
      <xdr:nvSpPr>
        <xdr:cNvPr id="2" name="正方形/長方形 1"/>
        <xdr:cNvSpPr/>
      </xdr:nvSpPr>
      <xdr:spPr>
        <a:xfrm>
          <a:off x="2122945" y="250234"/>
          <a:ext cx="914400" cy="330953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記載例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281552</xdr:colOff>
      <xdr:row>4</xdr:row>
      <xdr:rowOff>193729</xdr:rowOff>
    </xdr:from>
    <xdr:to>
      <xdr:col>7</xdr:col>
      <xdr:colOff>25507</xdr:colOff>
      <xdr:row>5</xdr:row>
      <xdr:rowOff>32288</xdr:rowOff>
    </xdr:to>
    <xdr:sp macro="" textlink="">
      <xdr:nvSpPr>
        <xdr:cNvPr id="3" name="フレーム 2"/>
        <xdr:cNvSpPr/>
      </xdr:nvSpPr>
      <xdr:spPr>
        <a:xfrm>
          <a:off x="7263377" y="2003479"/>
          <a:ext cx="915530" cy="343384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281552</xdr:colOff>
      <xdr:row>7</xdr:row>
      <xdr:rowOff>217945</xdr:rowOff>
    </xdr:from>
    <xdr:to>
      <xdr:col>7</xdr:col>
      <xdr:colOff>25507</xdr:colOff>
      <xdr:row>8</xdr:row>
      <xdr:rowOff>56504</xdr:rowOff>
    </xdr:to>
    <xdr:sp macro="" textlink="">
      <xdr:nvSpPr>
        <xdr:cNvPr id="4" name="フレーム 3"/>
        <xdr:cNvSpPr/>
      </xdr:nvSpPr>
      <xdr:spPr>
        <a:xfrm>
          <a:off x="7263377" y="3561220"/>
          <a:ext cx="915530" cy="343384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281552</xdr:colOff>
      <xdr:row>11</xdr:row>
      <xdr:rowOff>193729</xdr:rowOff>
    </xdr:from>
    <xdr:to>
      <xdr:col>7</xdr:col>
      <xdr:colOff>25507</xdr:colOff>
      <xdr:row>12</xdr:row>
      <xdr:rowOff>32288</xdr:rowOff>
    </xdr:to>
    <xdr:sp macro="" textlink="">
      <xdr:nvSpPr>
        <xdr:cNvPr id="5" name="フレーム 4"/>
        <xdr:cNvSpPr/>
      </xdr:nvSpPr>
      <xdr:spPr>
        <a:xfrm>
          <a:off x="7263377" y="5575354"/>
          <a:ext cx="915530" cy="343384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281552</xdr:colOff>
      <xdr:row>10</xdr:row>
      <xdr:rowOff>184688</xdr:rowOff>
    </xdr:from>
    <xdr:to>
      <xdr:col>7</xdr:col>
      <xdr:colOff>25507</xdr:colOff>
      <xdr:row>11</xdr:row>
      <xdr:rowOff>23247</xdr:rowOff>
    </xdr:to>
    <xdr:sp macro="" textlink="">
      <xdr:nvSpPr>
        <xdr:cNvPr id="6" name="フレーム 5"/>
        <xdr:cNvSpPr/>
      </xdr:nvSpPr>
      <xdr:spPr>
        <a:xfrm>
          <a:off x="7263377" y="5061488"/>
          <a:ext cx="915530" cy="343384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281552</xdr:colOff>
      <xdr:row>9</xdr:row>
      <xdr:rowOff>209874</xdr:rowOff>
    </xdr:from>
    <xdr:to>
      <xdr:col>7</xdr:col>
      <xdr:colOff>25507</xdr:colOff>
      <xdr:row>10</xdr:row>
      <xdr:rowOff>32288</xdr:rowOff>
    </xdr:to>
    <xdr:sp macro="" textlink="">
      <xdr:nvSpPr>
        <xdr:cNvPr id="7" name="フレーム 6"/>
        <xdr:cNvSpPr/>
      </xdr:nvSpPr>
      <xdr:spPr>
        <a:xfrm>
          <a:off x="7263377" y="4562799"/>
          <a:ext cx="915530" cy="346289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281552</xdr:colOff>
      <xdr:row>13</xdr:row>
      <xdr:rowOff>193729</xdr:rowOff>
    </xdr:from>
    <xdr:to>
      <xdr:col>7</xdr:col>
      <xdr:colOff>25507</xdr:colOff>
      <xdr:row>14</xdr:row>
      <xdr:rowOff>32288</xdr:rowOff>
    </xdr:to>
    <xdr:sp macro="" textlink="">
      <xdr:nvSpPr>
        <xdr:cNvPr id="8" name="フレーム 7"/>
        <xdr:cNvSpPr/>
      </xdr:nvSpPr>
      <xdr:spPr>
        <a:xfrm>
          <a:off x="7263377" y="6604054"/>
          <a:ext cx="915530" cy="343384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169513</xdr:colOff>
      <xdr:row>4</xdr:row>
      <xdr:rowOff>250233</xdr:rowOff>
    </xdr:from>
    <xdr:to>
      <xdr:col>8</xdr:col>
      <xdr:colOff>8072</xdr:colOff>
      <xdr:row>5</xdr:row>
      <xdr:rowOff>56504</xdr:rowOff>
    </xdr:to>
    <xdr:sp macro="" textlink="">
      <xdr:nvSpPr>
        <xdr:cNvPr id="15" name="ドーナツ 14"/>
        <xdr:cNvSpPr/>
      </xdr:nvSpPr>
      <xdr:spPr>
        <a:xfrm>
          <a:off x="8322913" y="2059983"/>
          <a:ext cx="876784" cy="311096"/>
        </a:xfrm>
        <a:prstGeom prst="donut">
          <a:avLst>
            <a:gd name="adj" fmla="val 557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193730</xdr:colOff>
      <xdr:row>7</xdr:row>
      <xdr:rowOff>258305</xdr:rowOff>
    </xdr:from>
    <xdr:to>
      <xdr:col>8</xdr:col>
      <xdr:colOff>8073</xdr:colOff>
      <xdr:row>8</xdr:row>
      <xdr:rowOff>64576</xdr:rowOff>
    </xdr:to>
    <xdr:sp macro="" textlink="">
      <xdr:nvSpPr>
        <xdr:cNvPr id="16" name="ドーナツ 15"/>
        <xdr:cNvSpPr/>
      </xdr:nvSpPr>
      <xdr:spPr>
        <a:xfrm>
          <a:off x="8347130" y="3601580"/>
          <a:ext cx="852568" cy="311096"/>
        </a:xfrm>
        <a:prstGeom prst="donut">
          <a:avLst>
            <a:gd name="adj" fmla="val 557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153369</xdr:colOff>
      <xdr:row>9</xdr:row>
      <xdr:rowOff>274450</xdr:rowOff>
    </xdr:from>
    <xdr:to>
      <xdr:col>7</xdr:col>
      <xdr:colOff>1033221</xdr:colOff>
      <xdr:row>10</xdr:row>
      <xdr:rowOff>64576</xdr:rowOff>
    </xdr:to>
    <xdr:sp macro="" textlink="">
      <xdr:nvSpPr>
        <xdr:cNvPr id="17" name="ドーナツ 16"/>
        <xdr:cNvSpPr/>
      </xdr:nvSpPr>
      <xdr:spPr>
        <a:xfrm>
          <a:off x="8306769" y="4627375"/>
          <a:ext cx="879852" cy="314001"/>
        </a:xfrm>
        <a:prstGeom prst="donut">
          <a:avLst>
            <a:gd name="adj" fmla="val 557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169513</xdr:colOff>
      <xdr:row>10</xdr:row>
      <xdr:rowOff>201800</xdr:rowOff>
    </xdr:from>
    <xdr:to>
      <xdr:col>8</xdr:col>
      <xdr:colOff>8072</xdr:colOff>
      <xdr:row>11</xdr:row>
      <xdr:rowOff>8071</xdr:rowOff>
    </xdr:to>
    <xdr:sp macro="" textlink="">
      <xdr:nvSpPr>
        <xdr:cNvPr id="18" name="ドーナツ 17"/>
        <xdr:cNvSpPr/>
      </xdr:nvSpPr>
      <xdr:spPr>
        <a:xfrm>
          <a:off x="8322913" y="5078600"/>
          <a:ext cx="876784" cy="311096"/>
        </a:xfrm>
        <a:prstGeom prst="donut">
          <a:avLst>
            <a:gd name="adj" fmla="val 557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193729</xdr:colOff>
      <xdr:row>13</xdr:row>
      <xdr:rowOff>250233</xdr:rowOff>
    </xdr:from>
    <xdr:to>
      <xdr:col>8</xdr:col>
      <xdr:colOff>32288</xdr:colOff>
      <xdr:row>14</xdr:row>
      <xdr:rowOff>56504</xdr:rowOff>
    </xdr:to>
    <xdr:sp macro="" textlink="">
      <xdr:nvSpPr>
        <xdr:cNvPr id="19" name="ドーナツ 18"/>
        <xdr:cNvSpPr/>
      </xdr:nvSpPr>
      <xdr:spPr>
        <a:xfrm>
          <a:off x="8347129" y="6660558"/>
          <a:ext cx="876784" cy="311096"/>
        </a:xfrm>
        <a:prstGeom prst="donut">
          <a:avLst>
            <a:gd name="adj" fmla="val 557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96864</xdr:colOff>
      <xdr:row>16</xdr:row>
      <xdr:rowOff>193728</xdr:rowOff>
    </xdr:from>
    <xdr:to>
      <xdr:col>10</xdr:col>
      <xdr:colOff>104937</xdr:colOff>
      <xdr:row>17</xdr:row>
      <xdr:rowOff>169511</xdr:rowOff>
    </xdr:to>
    <xdr:sp macro="" textlink="">
      <xdr:nvSpPr>
        <xdr:cNvPr id="20" name="フレーム 19"/>
        <xdr:cNvSpPr/>
      </xdr:nvSpPr>
      <xdr:spPr>
        <a:xfrm>
          <a:off x="10348347" y="8176970"/>
          <a:ext cx="1049365" cy="484321"/>
        </a:xfrm>
        <a:prstGeom prst="frame">
          <a:avLst>
            <a:gd name="adj1" fmla="val 252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193729</xdr:colOff>
      <xdr:row>4</xdr:row>
      <xdr:rowOff>234089</xdr:rowOff>
    </xdr:from>
    <xdr:to>
      <xdr:col>4</xdr:col>
      <xdr:colOff>66836</xdr:colOff>
      <xdr:row>5</xdr:row>
      <xdr:rowOff>72648</xdr:rowOff>
    </xdr:to>
    <xdr:sp macro="" textlink="">
      <xdr:nvSpPr>
        <xdr:cNvPr id="21" name="フレーム 20"/>
        <xdr:cNvSpPr/>
      </xdr:nvSpPr>
      <xdr:spPr>
        <a:xfrm>
          <a:off x="4068305" y="2050297"/>
          <a:ext cx="914400" cy="347097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193729</xdr:colOff>
      <xdr:row>7</xdr:row>
      <xdr:rowOff>258305</xdr:rowOff>
    </xdr:from>
    <xdr:to>
      <xdr:col>4</xdr:col>
      <xdr:colOff>66836</xdr:colOff>
      <xdr:row>8</xdr:row>
      <xdr:rowOff>96864</xdr:rowOff>
    </xdr:to>
    <xdr:sp macro="" textlink="">
      <xdr:nvSpPr>
        <xdr:cNvPr id="22" name="フレーム 21"/>
        <xdr:cNvSpPr/>
      </xdr:nvSpPr>
      <xdr:spPr>
        <a:xfrm>
          <a:off x="4068305" y="3616271"/>
          <a:ext cx="914400" cy="347097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193729</xdr:colOff>
      <xdr:row>11</xdr:row>
      <xdr:rowOff>234089</xdr:rowOff>
    </xdr:from>
    <xdr:to>
      <xdr:col>4</xdr:col>
      <xdr:colOff>66836</xdr:colOff>
      <xdr:row>12</xdr:row>
      <xdr:rowOff>72648</xdr:rowOff>
    </xdr:to>
    <xdr:sp macro="" textlink="">
      <xdr:nvSpPr>
        <xdr:cNvPr id="23" name="フレーム 22"/>
        <xdr:cNvSpPr/>
      </xdr:nvSpPr>
      <xdr:spPr>
        <a:xfrm>
          <a:off x="4068305" y="5642352"/>
          <a:ext cx="914400" cy="347097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193729</xdr:colOff>
      <xdr:row>10</xdr:row>
      <xdr:rowOff>225048</xdr:rowOff>
    </xdr:from>
    <xdr:to>
      <xdr:col>4</xdr:col>
      <xdr:colOff>66836</xdr:colOff>
      <xdr:row>11</xdr:row>
      <xdr:rowOff>63607</xdr:rowOff>
    </xdr:to>
    <xdr:sp macro="" textlink="">
      <xdr:nvSpPr>
        <xdr:cNvPr id="24" name="フレーム 23"/>
        <xdr:cNvSpPr/>
      </xdr:nvSpPr>
      <xdr:spPr>
        <a:xfrm>
          <a:off x="4068305" y="5124773"/>
          <a:ext cx="914400" cy="347097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193729</xdr:colOff>
      <xdr:row>9</xdr:row>
      <xdr:rowOff>250234</xdr:rowOff>
    </xdr:from>
    <xdr:to>
      <xdr:col>4</xdr:col>
      <xdr:colOff>66836</xdr:colOff>
      <xdr:row>10</xdr:row>
      <xdr:rowOff>72648</xdr:rowOff>
    </xdr:to>
    <xdr:sp macro="" textlink="">
      <xdr:nvSpPr>
        <xdr:cNvPr id="25" name="フレーム 24"/>
        <xdr:cNvSpPr/>
      </xdr:nvSpPr>
      <xdr:spPr>
        <a:xfrm>
          <a:off x="4068305" y="4625276"/>
          <a:ext cx="914400" cy="347097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193729</xdr:colOff>
      <xdr:row>13</xdr:row>
      <xdr:rowOff>234089</xdr:rowOff>
    </xdr:from>
    <xdr:to>
      <xdr:col>4</xdr:col>
      <xdr:colOff>66836</xdr:colOff>
      <xdr:row>14</xdr:row>
      <xdr:rowOff>72648</xdr:rowOff>
    </xdr:to>
    <xdr:sp macro="" textlink="">
      <xdr:nvSpPr>
        <xdr:cNvPr id="26" name="フレーム 25"/>
        <xdr:cNvSpPr/>
      </xdr:nvSpPr>
      <xdr:spPr>
        <a:xfrm>
          <a:off x="4068305" y="6675572"/>
          <a:ext cx="914400" cy="347097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10</xdr:row>
          <xdr:rowOff>0</xdr:rowOff>
        </xdr:from>
        <xdr:to>
          <xdr:col>25</xdr:col>
          <xdr:colOff>47625</xdr:colOff>
          <xdr:row>11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228600</xdr:rowOff>
        </xdr:from>
        <xdr:to>
          <xdr:col>9</xdr:col>
          <xdr:colOff>38100</xdr:colOff>
          <xdr:row>12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9525</xdr:rowOff>
        </xdr:from>
        <xdr:to>
          <xdr:col>9</xdr:col>
          <xdr:colOff>47625</xdr:colOff>
          <xdr:row>11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139212</xdr:colOff>
      <xdr:row>16</xdr:row>
      <xdr:rowOff>73270</xdr:rowOff>
    </xdr:from>
    <xdr:to>
      <xdr:col>28</xdr:col>
      <xdr:colOff>7948</xdr:colOff>
      <xdr:row>17</xdr:row>
      <xdr:rowOff>190252</xdr:rowOff>
    </xdr:to>
    <xdr:sp macro="" textlink="">
      <xdr:nvSpPr>
        <xdr:cNvPr id="5" name="ドーナツ 4"/>
        <xdr:cNvSpPr/>
      </xdr:nvSpPr>
      <xdr:spPr>
        <a:xfrm>
          <a:off x="4110404" y="2505808"/>
          <a:ext cx="879852" cy="314809"/>
        </a:xfrm>
        <a:prstGeom prst="donut">
          <a:avLst>
            <a:gd name="adj" fmla="val 557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102577</xdr:colOff>
      <xdr:row>27</xdr:row>
      <xdr:rowOff>146539</xdr:rowOff>
    </xdr:from>
    <xdr:to>
      <xdr:col>12</xdr:col>
      <xdr:colOff>117231</xdr:colOff>
      <xdr:row>29</xdr:row>
      <xdr:rowOff>29308</xdr:rowOff>
    </xdr:to>
    <xdr:sp macro="" textlink="">
      <xdr:nvSpPr>
        <xdr:cNvPr id="6" name="フレーム 5"/>
        <xdr:cNvSpPr/>
      </xdr:nvSpPr>
      <xdr:spPr>
        <a:xfrm>
          <a:off x="1472712" y="4733193"/>
          <a:ext cx="776654" cy="263769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10</xdr:row>
          <xdr:rowOff>0</xdr:rowOff>
        </xdr:from>
        <xdr:to>
          <xdr:col>25</xdr:col>
          <xdr:colOff>47625</xdr:colOff>
          <xdr:row>11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228600</xdr:rowOff>
        </xdr:from>
        <xdr:to>
          <xdr:col>9</xdr:col>
          <xdr:colOff>38100</xdr:colOff>
          <xdr:row>12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9525</xdr:rowOff>
        </xdr:from>
        <xdr:to>
          <xdr:col>9</xdr:col>
          <xdr:colOff>47625</xdr:colOff>
          <xdr:row>11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29307</xdr:colOff>
      <xdr:row>16</xdr:row>
      <xdr:rowOff>73269</xdr:rowOff>
    </xdr:from>
    <xdr:to>
      <xdr:col>28</xdr:col>
      <xdr:colOff>66563</xdr:colOff>
      <xdr:row>17</xdr:row>
      <xdr:rowOff>190251</xdr:rowOff>
    </xdr:to>
    <xdr:sp macro="" textlink="">
      <xdr:nvSpPr>
        <xdr:cNvPr id="5" name="ドーナツ 4"/>
        <xdr:cNvSpPr/>
      </xdr:nvSpPr>
      <xdr:spPr>
        <a:xfrm>
          <a:off x="4169019" y="2505807"/>
          <a:ext cx="879852" cy="314809"/>
        </a:xfrm>
        <a:prstGeom prst="donut">
          <a:avLst>
            <a:gd name="adj" fmla="val 557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73268</xdr:colOff>
      <xdr:row>39</xdr:row>
      <xdr:rowOff>73270</xdr:rowOff>
    </xdr:from>
    <xdr:to>
      <xdr:col>28</xdr:col>
      <xdr:colOff>110524</xdr:colOff>
      <xdr:row>40</xdr:row>
      <xdr:rowOff>190252</xdr:rowOff>
    </xdr:to>
    <xdr:sp macro="" textlink="">
      <xdr:nvSpPr>
        <xdr:cNvPr id="6" name="ドーナツ 5"/>
        <xdr:cNvSpPr/>
      </xdr:nvSpPr>
      <xdr:spPr>
        <a:xfrm>
          <a:off x="4212980" y="6960578"/>
          <a:ext cx="879852" cy="314809"/>
        </a:xfrm>
        <a:prstGeom prst="donut">
          <a:avLst>
            <a:gd name="adj" fmla="val 557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102577</xdr:colOff>
      <xdr:row>50</xdr:row>
      <xdr:rowOff>168519</xdr:rowOff>
    </xdr:from>
    <xdr:to>
      <xdr:col>12</xdr:col>
      <xdr:colOff>123093</xdr:colOff>
      <xdr:row>52</xdr:row>
      <xdr:rowOff>29308</xdr:rowOff>
    </xdr:to>
    <xdr:sp macro="" textlink="">
      <xdr:nvSpPr>
        <xdr:cNvPr id="7" name="フレーム 6"/>
        <xdr:cNvSpPr/>
      </xdr:nvSpPr>
      <xdr:spPr>
        <a:xfrm>
          <a:off x="1472712" y="9187961"/>
          <a:ext cx="782516" cy="241789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10</xdr:row>
          <xdr:rowOff>0</xdr:rowOff>
        </xdr:from>
        <xdr:to>
          <xdr:col>25</xdr:col>
          <xdr:colOff>47625</xdr:colOff>
          <xdr:row>11</xdr:row>
          <xdr:rowOff>28575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228600</xdr:rowOff>
        </xdr:from>
        <xdr:to>
          <xdr:col>9</xdr:col>
          <xdr:colOff>38100</xdr:colOff>
          <xdr:row>12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9525</xdr:rowOff>
        </xdr:from>
        <xdr:to>
          <xdr:col>9</xdr:col>
          <xdr:colOff>47625</xdr:colOff>
          <xdr:row>11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29308</xdr:colOff>
      <xdr:row>16</xdr:row>
      <xdr:rowOff>65943</xdr:rowOff>
    </xdr:from>
    <xdr:to>
      <xdr:col>28</xdr:col>
      <xdr:colOff>66564</xdr:colOff>
      <xdr:row>17</xdr:row>
      <xdr:rowOff>182925</xdr:rowOff>
    </xdr:to>
    <xdr:sp macro="" textlink="">
      <xdr:nvSpPr>
        <xdr:cNvPr id="5" name="ドーナツ 4"/>
        <xdr:cNvSpPr/>
      </xdr:nvSpPr>
      <xdr:spPr>
        <a:xfrm>
          <a:off x="4169020" y="2498481"/>
          <a:ext cx="879852" cy="314809"/>
        </a:xfrm>
        <a:prstGeom prst="donut">
          <a:avLst>
            <a:gd name="adj" fmla="val 557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14654</xdr:colOff>
      <xdr:row>29</xdr:row>
      <xdr:rowOff>109903</xdr:rowOff>
    </xdr:from>
    <xdr:to>
      <xdr:col>39</xdr:col>
      <xdr:colOff>29308</xdr:colOff>
      <xdr:row>31</xdr:row>
      <xdr:rowOff>7326</xdr:rowOff>
    </xdr:to>
    <xdr:sp macro="" textlink="">
      <xdr:nvSpPr>
        <xdr:cNvPr id="6" name="フレーム 5"/>
        <xdr:cNvSpPr/>
      </xdr:nvSpPr>
      <xdr:spPr>
        <a:xfrm>
          <a:off x="5839558" y="5077557"/>
          <a:ext cx="1025769" cy="234461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14653</xdr:colOff>
      <xdr:row>27</xdr:row>
      <xdr:rowOff>153865</xdr:rowOff>
    </xdr:from>
    <xdr:to>
      <xdr:col>12</xdr:col>
      <xdr:colOff>36634</xdr:colOff>
      <xdr:row>29</xdr:row>
      <xdr:rowOff>29307</xdr:rowOff>
    </xdr:to>
    <xdr:sp macro="" textlink="">
      <xdr:nvSpPr>
        <xdr:cNvPr id="7" name="フレーム 6"/>
        <xdr:cNvSpPr/>
      </xdr:nvSpPr>
      <xdr:spPr>
        <a:xfrm>
          <a:off x="1575288" y="4740519"/>
          <a:ext cx="593481" cy="256442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10</xdr:row>
          <xdr:rowOff>0</xdr:rowOff>
        </xdr:from>
        <xdr:to>
          <xdr:col>25</xdr:col>
          <xdr:colOff>47625</xdr:colOff>
          <xdr:row>11</xdr:row>
          <xdr:rowOff>28575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228600</xdr:rowOff>
        </xdr:from>
        <xdr:to>
          <xdr:col>9</xdr:col>
          <xdr:colOff>38100</xdr:colOff>
          <xdr:row>12</xdr:row>
          <xdr:rowOff>28575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9525</xdr:rowOff>
        </xdr:from>
        <xdr:to>
          <xdr:col>9</xdr:col>
          <xdr:colOff>47625</xdr:colOff>
          <xdr:row>11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7326</xdr:colOff>
      <xdr:row>16</xdr:row>
      <xdr:rowOff>58615</xdr:rowOff>
    </xdr:from>
    <xdr:to>
      <xdr:col>28</xdr:col>
      <xdr:colOff>44582</xdr:colOff>
      <xdr:row>17</xdr:row>
      <xdr:rowOff>175597</xdr:rowOff>
    </xdr:to>
    <xdr:sp macro="" textlink="">
      <xdr:nvSpPr>
        <xdr:cNvPr id="5" name="ドーナツ 4"/>
        <xdr:cNvSpPr/>
      </xdr:nvSpPr>
      <xdr:spPr>
        <a:xfrm>
          <a:off x="4147038" y="2491153"/>
          <a:ext cx="879852" cy="314809"/>
        </a:xfrm>
        <a:prstGeom prst="donut">
          <a:avLst>
            <a:gd name="adj" fmla="val 557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161192</xdr:colOff>
      <xdr:row>28</xdr:row>
      <xdr:rowOff>0</xdr:rowOff>
    </xdr:from>
    <xdr:to>
      <xdr:col>12</xdr:col>
      <xdr:colOff>58616</xdr:colOff>
      <xdr:row>29</xdr:row>
      <xdr:rowOff>21979</xdr:rowOff>
    </xdr:to>
    <xdr:sp macro="" textlink="">
      <xdr:nvSpPr>
        <xdr:cNvPr id="6" name="フレーム 5"/>
        <xdr:cNvSpPr/>
      </xdr:nvSpPr>
      <xdr:spPr>
        <a:xfrm>
          <a:off x="1531327" y="4777154"/>
          <a:ext cx="659424" cy="212479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71438</xdr:colOff>
      <xdr:row>12</xdr:row>
      <xdr:rowOff>339328</xdr:rowOff>
    </xdr:from>
    <xdr:to>
      <xdr:col>16</xdr:col>
      <xdr:colOff>113109</xdr:colOff>
      <xdr:row>14</xdr:row>
      <xdr:rowOff>77391</xdr:rowOff>
    </xdr:to>
    <xdr:sp macro="" textlink="">
      <xdr:nvSpPr>
        <xdr:cNvPr id="3" name="フレーム 2"/>
        <xdr:cNvSpPr/>
      </xdr:nvSpPr>
      <xdr:spPr>
        <a:xfrm>
          <a:off x="2000251" y="4018359"/>
          <a:ext cx="904874" cy="309563"/>
        </a:xfrm>
        <a:prstGeom prst="frame">
          <a:avLst>
            <a:gd name="adj1" fmla="val 252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4_&#20171;&#35703;&#20107;&#26989;&#20418;2/&#9733;&#9733;&#9733;&#12467;&#12525;&#12490;&#20171;&#35703;&#12469;&#12540;&#12499;&#12473;&#20107;&#26989;&#25152;&#31561;&#12395;&#23550;&#12377;&#12427;&#12469;&#12540;&#12499;&#12473;&#32153;&#32154;&#25903;&#25588;&#20107;&#26989;/&#65299;_&#30476;&#20132;&#20184;&#35201;&#32177;/&#25903;&#25588;&#37329;&#20132;&#20184;&#35201;&#32177;/&#25903;&#25588;&#37329;&#27096;&#24335;/&#31532;1-3&#21495;&#27096;&#24335;_&#25903;&#25588;&#37329;&#23455;&#32318;&#22577;&#21578;&#12304;&#38651;&#23376;&#23186;&#20307;01&#12305;&#26032;&#22411;&#12467;&#12525;&#12490;&#12454;&#12452;&#12523;&#12473;&#24863;&#26579;&#30151;&#32202;&#24613;&#21253;&#25324;&#25903;&#25588;&#20132;&#20184;&#37329;&#65288;&#20171;&#35703;&#20998;&#65289;&#30003;&#35531;&#27096;&#24335;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4_&#20171;&#35703;&#20107;&#26989;&#20418;2/&#9733;&#9733;&#9733;&#12467;&#12525;&#12490;&#20171;&#35703;&#12469;&#12540;&#12499;&#12473;&#20107;&#26989;&#25152;&#31561;&#12395;&#23550;&#12377;&#12427;&#12469;&#12540;&#12499;&#12473;&#32153;&#32154;&#25903;&#25588;&#20107;&#26989;/&#65299;_&#30476;&#20132;&#20184;&#35201;&#32177;/&#25903;&#25588;&#37329;&#20132;&#20184;&#35201;&#32177;/&#25903;&#25588;&#37329;&#27096;&#24335;/HP/01HP&#27096;&#24335;/01&#20132;&#20184;&#30003;&#35531;/shinsei_kisaire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はじめにお読み下さい)申請書の使い方"/>
      <sheetName val="実績報告書"/>
      <sheetName val="実績額一覧"/>
      <sheetName val="別添"/>
      <sheetName val="個票1"/>
      <sheetName val="計算用"/>
    </sheetNames>
    <sheetDataSet>
      <sheetData sheetId="0" refreshError="1"/>
      <sheetData sheetId="1"/>
      <sheetData sheetId="2">
        <row r="5">
          <cell r="H5">
            <v>0</v>
          </cell>
        </row>
      </sheetData>
      <sheetData sheetId="3">
        <row r="5">
          <cell r="L5">
            <v>0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"/>
      <sheetName val="申請額一覧"/>
      <sheetName val="別添"/>
      <sheetName val="個票1"/>
      <sheetName val="個票２"/>
      <sheetName val="個票３"/>
      <sheetName val="個票４"/>
      <sheetName val="計算用"/>
    </sheetNames>
    <sheetDataSet>
      <sheetData sheetId="0"/>
      <sheetData sheetId="1">
        <row r="5">
          <cell r="H5">
            <v>1777</v>
          </cell>
        </row>
      </sheetData>
      <sheetData sheetId="2">
        <row r="5">
          <cell r="L5">
            <v>885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110" zoomScaleNormal="100" zoomScaleSheetLayoutView="110" workbookViewId="0">
      <selection activeCell="F32" sqref="F32"/>
    </sheetView>
  </sheetViews>
  <sheetFormatPr defaultRowHeight="13.5"/>
  <cols>
    <col min="1" max="1" width="9" customWidth="1"/>
  </cols>
  <sheetData>
    <row r="1" spans="1:10" ht="18.75">
      <c r="A1" s="33" t="s">
        <v>38</v>
      </c>
      <c r="B1" s="34"/>
      <c r="C1" s="34"/>
      <c r="D1" s="34"/>
      <c r="E1" s="34"/>
      <c r="F1" s="34"/>
      <c r="G1" s="34"/>
      <c r="H1" s="34"/>
      <c r="I1" s="34"/>
      <c r="J1" s="25"/>
    </row>
    <row r="2" spans="1:10" ht="18.7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>
      <c r="A3" s="35" t="s">
        <v>35</v>
      </c>
      <c r="B3" s="35"/>
      <c r="C3" s="35"/>
      <c r="D3" s="35"/>
      <c r="E3" s="35"/>
      <c r="F3" s="35"/>
      <c r="G3" s="35"/>
      <c r="H3" s="35"/>
      <c r="I3" s="35"/>
      <c r="J3" s="35"/>
    </row>
    <row r="4" spans="1:10">
      <c r="A4" s="35" t="s">
        <v>34</v>
      </c>
      <c r="B4" s="35"/>
      <c r="C4" s="35"/>
      <c r="D4" s="35"/>
      <c r="E4" s="35"/>
      <c r="F4" s="35"/>
      <c r="G4" s="35"/>
      <c r="H4" s="35"/>
      <c r="I4" s="35"/>
      <c r="J4" s="35"/>
    </row>
    <row r="5" spans="1:10">
      <c r="A5" s="35" t="s">
        <v>39</v>
      </c>
      <c r="B5" s="35"/>
      <c r="C5" s="35"/>
      <c r="D5" s="35"/>
      <c r="E5" s="35"/>
      <c r="F5" s="35"/>
      <c r="G5" s="35"/>
      <c r="H5" s="35"/>
      <c r="I5" s="35"/>
      <c r="J5" s="35"/>
    </row>
    <row r="7" spans="1:10">
      <c r="A7" s="35" t="s">
        <v>33</v>
      </c>
      <c r="B7" s="35"/>
      <c r="C7" s="35"/>
      <c r="D7" s="35"/>
      <c r="E7" s="35"/>
      <c r="F7" s="35"/>
      <c r="G7" s="35"/>
      <c r="H7" s="35"/>
      <c r="I7" s="35"/>
      <c r="J7" s="35"/>
    </row>
    <row r="8" spans="1:10">
      <c r="A8" s="35" t="s">
        <v>32</v>
      </c>
      <c r="B8" s="35"/>
      <c r="C8" s="35"/>
      <c r="D8" s="35"/>
      <c r="E8" s="35"/>
      <c r="F8" s="35"/>
      <c r="G8" s="35"/>
      <c r="H8" s="35"/>
      <c r="I8" s="35"/>
      <c r="J8" s="35"/>
    </row>
    <row r="10" spans="1:10">
      <c r="A10" s="35" t="s">
        <v>31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0">
      <c r="A11" t="s">
        <v>30</v>
      </c>
    </row>
    <row r="13" spans="1:10">
      <c r="A13" s="35" t="s">
        <v>40</v>
      </c>
      <c r="B13" s="35"/>
      <c r="C13" s="35"/>
      <c r="D13" s="35"/>
      <c r="E13" s="35"/>
      <c r="F13" s="35"/>
      <c r="G13" s="35"/>
      <c r="H13" s="35"/>
      <c r="I13" s="35"/>
    </row>
    <row r="14" spans="1:10">
      <c r="A14" s="35" t="s">
        <v>41</v>
      </c>
      <c r="B14" s="35"/>
      <c r="C14" s="35"/>
      <c r="D14" s="35"/>
      <c r="E14" s="35"/>
      <c r="F14" s="35"/>
      <c r="G14" s="35"/>
      <c r="H14" s="35"/>
      <c r="I14" s="35"/>
    </row>
    <row r="15" spans="1:10">
      <c r="A15" s="35" t="s">
        <v>27</v>
      </c>
      <c r="B15" s="35"/>
      <c r="C15" s="35"/>
      <c r="D15" s="35"/>
      <c r="E15" s="35"/>
      <c r="F15" s="35"/>
      <c r="G15" s="35"/>
      <c r="H15" s="35"/>
      <c r="I15" s="35"/>
    </row>
    <row r="17" spans="1:9">
      <c r="A17" s="35" t="s">
        <v>29</v>
      </c>
      <c r="B17" s="35"/>
      <c r="C17" s="35"/>
      <c r="D17" s="35"/>
      <c r="E17" s="35"/>
      <c r="F17" s="35"/>
      <c r="G17" s="35"/>
      <c r="H17" s="35"/>
      <c r="I17" s="35"/>
    </row>
    <row r="18" spans="1:9">
      <c r="A18" s="35" t="s">
        <v>28</v>
      </c>
      <c r="B18" s="35"/>
      <c r="C18" s="35"/>
      <c r="D18" s="35"/>
      <c r="E18" s="35"/>
      <c r="F18" s="35"/>
      <c r="G18" s="35"/>
      <c r="H18" s="35"/>
      <c r="I18" s="35"/>
    </row>
    <row r="19" spans="1:9">
      <c r="A19" s="35" t="s">
        <v>27</v>
      </c>
      <c r="B19" s="35"/>
      <c r="C19" s="35"/>
      <c r="D19" s="35"/>
      <c r="E19" s="35"/>
      <c r="F19" s="35"/>
      <c r="G19" s="35"/>
      <c r="H19" s="35"/>
      <c r="I19" s="35"/>
    </row>
    <row r="21" spans="1:9">
      <c r="A21" s="35" t="s">
        <v>26</v>
      </c>
      <c r="B21" s="35"/>
      <c r="C21" s="35"/>
      <c r="D21" s="35"/>
      <c r="E21" s="35"/>
      <c r="F21" s="35"/>
      <c r="G21" s="35"/>
      <c r="H21" s="35"/>
      <c r="I21" s="35"/>
    </row>
    <row r="22" spans="1:9" ht="30" customHeight="1">
      <c r="A22" s="36" t="s">
        <v>43</v>
      </c>
      <c r="B22" s="36"/>
      <c r="C22" s="36"/>
      <c r="D22" s="36"/>
      <c r="E22" s="36"/>
      <c r="F22" s="36"/>
      <c r="G22" s="36"/>
      <c r="H22" s="36"/>
      <c r="I22" s="36"/>
    </row>
    <row r="24" spans="1:9">
      <c r="A24" s="35" t="s">
        <v>25</v>
      </c>
      <c r="B24" s="35"/>
      <c r="C24" s="35"/>
      <c r="D24" s="35"/>
      <c r="E24" s="35"/>
      <c r="F24" s="35"/>
      <c r="G24" s="35"/>
      <c r="H24" s="35"/>
      <c r="I24" s="35"/>
    </row>
    <row r="26" spans="1:9">
      <c r="A26" s="35" t="s">
        <v>24</v>
      </c>
      <c r="B26" s="35"/>
      <c r="C26" s="35"/>
      <c r="D26" s="35"/>
      <c r="E26" s="35"/>
      <c r="F26" s="35"/>
      <c r="G26" s="35"/>
      <c r="H26" s="35"/>
      <c r="I26" s="35"/>
    </row>
    <row r="27" spans="1:9">
      <c r="A27" s="35" t="s">
        <v>23</v>
      </c>
      <c r="B27" s="35"/>
      <c r="C27" s="35"/>
      <c r="D27" s="35"/>
      <c r="E27" s="35"/>
      <c r="F27" s="35"/>
      <c r="G27" s="35"/>
      <c r="H27" s="35"/>
      <c r="I27" s="35"/>
    </row>
    <row r="29" spans="1:9">
      <c r="A29" s="35" t="s">
        <v>42</v>
      </c>
      <c r="B29" s="35"/>
      <c r="C29" s="35"/>
      <c r="D29" s="35"/>
      <c r="E29" s="35"/>
      <c r="F29" s="35"/>
      <c r="G29" s="35"/>
      <c r="H29" s="35"/>
      <c r="I29" s="35"/>
    </row>
  </sheetData>
  <mergeCells count="19">
    <mergeCell ref="A26:I26"/>
    <mergeCell ref="A27:I27"/>
    <mergeCell ref="A29:I29"/>
    <mergeCell ref="A17:I17"/>
    <mergeCell ref="A18:I18"/>
    <mergeCell ref="A19:I19"/>
    <mergeCell ref="A21:I21"/>
    <mergeCell ref="A24:I24"/>
    <mergeCell ref="A22:I22"/>
    <mergeCell ref="A8:J8"/>
    <mergeCell ref="A10:J10"/>
    <mergeCell ref="A13:I13"/>
    <mergeCell ref="A14:I14"/>
    <mergeCell ref="A15:I15"/>
    <mergeCell ref="A1:I1"/>
    <mergeCell ref="A3:J3"/>
    <mergeCell ref="A4:J4"/>
    <mergeCell ref="A5:J5"/>
    <mergeCell ref="A7:J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view="pageBreakPreview" topLeftCell="A16" zoomScale="118" zoomScaleNormal="100" zoomScaleSheetLayoutView="118" workbookViewId="0">
      <selection activeCell="L6" sqref="L6"/>
    </sheetView>
  </sheetViews>
  <sheetFormatPr defaultRowHeight="13.5"/>
  <cols>
    <col min="1" max="1" width="6.625" style="1" customWidth="1"/>
    <col min="2" max="2" width="20.75" style="1" customWidth="1"/>
    <col min="3" max="3" width="23.375" style="1" customWidth="1"/>
    <col min="4" max="6" width="13.625" style="1" customWidth="1"/>
    <col min="7" max="7" width="15.375" style="1" customWidth="1"/>
    <col min="8" max="10" width="13.625" style="1" customWidth="1"/>
    <col min="11" max="16384" width="9" style="1"/>
  </cols>
  <sheetData>
    <row r="1" spans="2:11" ht="39.950000000000003" customHeight="1">
      <c r="B1" s="1" t="s">
        <v>36</v>
      </c>
      <c r="G1" s="28" t="s">
        <v>44</v>
      </c>
      <c r="H1" s="28"/>
      <c r="I1" s="28"/>
      <c r="J1" s="2"/>
    </row>
    <row r="2" spans="2:11" ht="22.5" customHeight="1">
      <c r="K2" s="3" t="s">
        <v>0</v>
      </c>
    </row>
    <row r="3" spans="2:11" ht="40.5">
      <c r="B3" s="29" t="s">
        <v>1</v>
      </c>
      <c r="C3" s="30" t="s">
        <v>2</v>
      </c>
      <c r="D3" s="4" t="s">
        <v>3</v>
      </c>
      <c r="E3" s="5" t="s">
        <v>4</v>
      </c>
      <c r="F3" s="4" t="s">
        <v>5</v>
      </c>
      <c r="G3" s="5" t="s">
        <v>37</v>
      </c>
      <c r="H3" s="4" t="s">
        <v>6</v>
      </c>
      <c r="I3" s="5" t="s">
        <v>7</v>
      </c>
      <c r="J3" s="5" t="s">
        <v>8</v>
      </c>
      <c r="K3" s="4" t="s">
        <v>9</v>
      </c>
    </row>
    <row r="4" spans="2:11" ht="39.950000000000003" customHeight="1">
      <c r="B4" s="29"/>
      <c r="C4" s="30"/>
      <c r="D4" s="6" t="s">
        <v>10</v>
      </c>
      <c r="E4" s="6" t="s">
        <v>11</v>
      </c>
      <c r="F4" s="6" t="s">
        <v>12</v>
      </c>
      <c r="G4" s="6" t="s">
        <v>13</v>
      </c>
      <c r="H4" s="7" t="s">
        <v>14</v>
      </c>
      <c r="I4" s="8" t="s">
        <v>15</v>
      </c>
      <c r="J4" s="7" t="s">
        <v>16</v>
      </c>
      <c r="K4" s="9"/>
    </row>
    <row r="5" spans="2:11" ht="39.950000000000003" customHeight="1">
      <c r="B5" s="31" t="s">
        <v>45</v>
      </c>
      <c r="C5" s="10" t="s">
        <v>17</v>
      </c>
      <c r="D5" s="26">
        <f>G5</f>
        <v>885250</v>
      </c>
      <c r="E5" s="11">
        <v>0</v>
      </c>
      <c r="F5" s="12">
        <f>D5-E5</f>
        <v>885250</v>
      </c>
      <c r="G5" s="11">
        <v>885250</v>
      </c>
      <c r="H5" s="13">
        <v>1140000</v>
      </c>
      <c r="I5" s="12">
        <f>MIN(F5,G5,H5)</f>
        <v>885250</v>
      </c>
      <c r="J5" s="12">
        <f>ROUNDDOWN(I5,-3)</f>
        <v>885000</v>
      </c>
      <c r="K5" s="14"/>
    </row>
    <row r="6" spans="2:11" ht="39.950000000000003" customHeight="1">
      <c r="B6" s="32"/>
      <c r="C6" s="15" t="s">
        <v>18</v>
      </c>
      <c r="D6" s="12">
        <f t="shared" ref="D6:D16" si="0">G6</f>
        <v>0</v>
      </c>
      <c r="E6" s="16">
        <v>0</v>
      </c>
      <c r="F6" s="12">
        <f t="shared" ref="F6:F7" si="1">D6-E6</f>
        <v>0</v>
      </c>
      <c r="G6" s="16">
        <v>0</v>
      </c>
      <c r="H6" s="17"/>
      <c r="I6" s="12">
        <f t="shared" ref="I6:I7" si="2">MIN(F6,G6,H6)</f>
        <v>0</v>
      </c>
      <c r="J6" s="12">
        <f>I6</f>
        <v>0</v>
      </c>
      <c r="K6" s="18"/>
    </row>
    <row r="7" spans="2:11" ht="41.25" customHeight="1">
      <c r="B7" s="32"/>
      <c r="C7" s="15" t="s">
        <v>19</v>
      </c>
      <c r="D7" s="12">
        <f t="shared" si="0"/>
        <v>0</v>
      </c>
      <c r="E7" s="16">
        <v>0</v>
      </c>
      <c r="F7" s="12">
        <f t="shared" si="1"/>
        <v>0</v>
      </c>
      <c r="G7" s="16">
        <v>0</v>
      </c>
      <c r="H7" s="19">
        <v>0</v>
      </c>
      <c r="I7" s="12">
        <f t="shared" si="2"/>
        <v>0</v>
      </c>
      <c r="J7" s="12">
        <f t="shared" ref="J7:J16" si="3">ROUNDDOWN(I7,-3)</f>
        <v>0</v>
      </c>
      <c r="K7" s="18"/>
    </row>
    <row r="8" spans="2:11" ht="39.950000000000003" customHeight="1">
      <c r="B8" s="31" t="s">
        <v>45</v>
      </c>
      <c r="C8" s="10" t="s">
        <v>17</v>
      </c>
      <c r="D8" s="26">
        <f>G8</f>
        <v>1200850</v>
      </c>
      <c r="E8" s="11">
        <v>0</v>
      </c>
      <c r="F8" s="12">
        <f>D8-E8</f>
        <v>1200850</v>
      </c>
      <c r="G8" s="11">
        <v>1200850</v>
      </c>
      <c r="H8" s="13">
        <v>892000</v>
      </c>
      <c r="I8" s="12">
        <f>MIN(F8,G8,H8)</f>
        <v>892000</v>
      </c>
      <c r="J8" s="12">
        <f>ROUNDDOWN(I8,-3)</f>
        <v>892000</v>
      </c>
      <c r="K8" s="14"/>
    </row>
    <row r="9" spans="2:11" ht="39.950000000000003" customHeight="1">
      <c r="B9" s="32"/>
      <c r="C9" s="15" t="s">
        <v>18</v>
      </c>
      <c r="D9" s="12">
        <f t="shared" ref="D9:D10" si="4">G9</f>
        <v>0</v>
      </c>
      <c r="E9" s="16">
        <v>0</v>
      </c>
      <c r="F9" s="12">
        <f t="shared" ref="F9:F10" si="5">D9-E9</f>
        <v>0</v>
      </c>
      <c r="G9" s="16">
        <v>0</v>
      </c>
      <c r="H9" s="17"/>
      <c r="I9" s="12">
        <f t="shared" ref="I9:I10" si="6">MIN(F9,G9,H9)</f>
        <v>0</v>
      </c>
      <c r="J9" s="12">
        <f>I9</f>
        <v>0</v>
      </c>
      <c r="K9" s="18"/>
    </row>
    <row r="10" spans="2:11" ht="41.25" customHeight="1">
      <c r="B10" s="32"/>
      <c r="C10" s="15" t="s">
        <v>19</v>
      </c>
      <c r="D10" s="12">
        <f t="shared" si="4"/>
        <v>240000</v>
      </c>
      <c r="E10" s="16">
        <v>0</v>
      </c>
      <c r="F10" s="12">
        <f t="shared" si="5"/>
        <v>240000</v>
      </c>
      <c r="G10" s="16">
        <v>240000</v>
      </c>
      <c r="H10" s="19">
        <v>200000</v>
      </c>
      <c r="I10" s="12">
        <f t="shared" si="6"/>
        <v>200000</v>
      </c>
      <c r="J10" s="12">
        <f t="shared" ref="J10" si="7">ROUNDDOWN(I10,-3)</f>
        <v>200000</v>
      </c>
      <c r="K10" s="18"/>
    </row>
    <row r="11" spans="2:11" ht="39.950000000000003" customHeight="1">
      <c r="B11" s="31" t="s">
        <v>46</v>
      </c>
      <c r="C11" s="10" t="s">
        <v>17</v>
      </c>
      <c r="D11" s="26">
        <f>G11</f>
        <v>318000</v>
      </c>
      <c r="E11" s="11">
        <v>0</v>
      </c>
      <c r="F11" s="12">
        <f>D11-E11</f>
        <v>318000</v>
      </c>
      <c r="G11" s="11">
        <v>318000</v>
      </c>
      <c r="H11" s="13">
        <v>534000</v>
      </c>
      <c r="I11" s="12">
        <f>MIN(F11,G11,H11)</f>
        <v>318000</v>
      </c>
      <c r="J11" s="12">
        <f>ROUNDDOWN(I11,-3)</f>
        <v>318000</v>
      </c>
      <c r="K11" s="14"/>
    </row>
    <row r="12" spans="2:11" ht="39.950000000000003" customHeight="1">
      <c r="B12" s="32"/>
      <c r="C12" s="15" t="s">
        <v>18</v>
      </c>
      <c r="D12" s="12">
        <f t="shared" ref="D12:D13" si="8">G12</f>
        <v>10500</v>
      </c>
      <c r="E12" s="16">
        <v>0</v>
      </c>
      <c r="F12" s="12">
        <f t="shared" ref="F12:F13" si="9">D12-E12</f>
        <v>10500</v>
      </c>
      <c r="G12" s="16">
        <v>10500</v>
      </c>
      <c r="H12" s="17"/>
      <c r="I12" s="12">
        <f t="shared" ref="I12:I13" si="10">MIN(F12,G12,H12)</f>
        <v>10500</v>
      </c>
      <c r="J12" s="12">
        <f>I12</f>
        <v>10500</v>
      </c>
      <c r="K12" s="18"/>
    </row>
    <row r="13" spans="2:11" ht="41.25" customHeight="1">
      <c r="B13" s="32"/>
      <c r="C13" s="15" t="s">
        <v>19</v>
      </c>
      <c r="D13" s="12">
        <f t="shared" si="8"/>
        <v>0</v>
      </c>
      <c r="E13" s="16">
        <v>0</v>
      </c>
      <c r="F13" s="12">
        <f t="shared" si="9"/>
        <v>0</v>
      </c>
      <c r="G13" s="16">
        <v>0</v>
      </c>
      <c r="H13" s="19">
        <v>0</v>
      </c>
      <c r="I13" s="12">
        <f t="shared" si="10"/>
        <v>0</v>
      </c>
      <c r="J13" s="12">
        <f t="shared" ref="J13" si="11">ROUNDDOWN(I13,-3)</f>
        <v>0</v>
      </c>
      <c r="K13" s="18"/>
    </row>
    <row r="14" spans="2:11" ht="39.950000000000003" customHeight="1">
      <c r="B14" s="31" t="s">
        <v>47</v>
      </c>
      <c r="C14" s="10" t="s">
        <v>17</v>
      </c>
      <c r="D14" s="26">
        <f t="shared" si="0"/>
        <v>730100</v>
      </c>
      <c r="E14" s="11">
        <v>0</v>
      </c>
      <c r="F14" s="12">
        <f>D14-E14</f>
        <v>730100</v>
      </c>
      <c r="G14" s="11">
        <v>730100</v>
      </c>
      <c r="H14" s="13">
        <v>1480000</v>
      </c>
      <c r="I14" s="12">
        <f>MIN(F14,G14,H14)</f>
        <v>730100</v>
      </c>
      <c r="J14" s="12">
        <f t="shared" si="3"/>
        <v>730000</v>
      </c>
      <c r="K14" s="14"/>
    </row>
    <row r="15" spans="2:11" ht="39.950000000000003" customHeight="1">
      <c r="B15" s="32"/>
      <c r="C15" s="15" t="s">
        <v>18</v>
      </c>
      <c r="D15" s="12">
        <f t="shared" si="0"/>
        <v>0</v>
      </c>
      <c r="E15" s="16">
        <v>0</v>
      </c>
      <c r="F15" s="12">
        <f t="shared" ref="F15:F16" si="12">D15-E15</f>
        <v>0</v>
      </c>
      <c r="G15" s="16">
        <v>0</v>
      </c>
      <c r="H15" s="17"/>
      <c r="I15" s="12">
        <f t="shared" ref="I15:I16" si="13">MIN(F15,G15,H15)</f>
        <v>0</v>
      </c>
      <c r="J15" s="12">
        <f>I15</f>
        <v>0</v>
      </c>
      <c r="K15" s="18"/>
    </row>
    <row r="16" spans="2:11" ht="41.25" customHeight="1">
      <c r="B16" s="32"/>
      <c r="C16" s="15" t="s">
        <v>19</v>
      </c>
      <c r="D16" s="12">
        <f t="shared" si="0"/>
        <v>0</v>
      </c>
      <c r="E16" s="16">
        <v>0</v>
      </c>
      <c r="F16" s="12">
        <f t="shared" si="12"/>
        <v>0</v>
      </c>
      <c r="G16" s="16">
        <v>0</v>
      </c>
      <c r="H16" s="19">
        <v>0</v>
      </c>
      <c r="I16" s="12">
        <f t="shared" si="13"/>
        <v>0</v>
      </c>
      <c r="J16" s="12">
        <f t="shared" si="3"/>
        <v>0</v>
      </c>
      <c r="K16" s="18"/>
    </row>
    <row r="17" spans="3:11" ht="39.950000000000003" customHeight="1">
      <c r="C17" s="4" t="s">
        <v>20</v>
      </c>
      <c r="D17" s="12">
        <f>SUM(D5:D16)</f>
        <v>3384700</v>
      </c>
      <c r="E17" s="12">
        <f>SUM(E5:E16)</f>
        <v>0</v>
      </c>
      <c r="F17" s="12">
        <f>SUM(F5:F16)</f>
        <v>3384700</v>
      </c>
      <c r="G17" s="20"/>
      <c r="H17" s="20"/>
      <c r="I17" s="21">
        <f>SUM(I5:I16)</f>
        <v>3035850</v>
      </c>
      <c r="J17" s="21">
        <f>SUM(J5:J16)</f>
        <v>3035500</v>
      </c>
      <c r="K17" s="22"/>
    </row>
    <row r="18" spans="3:11" ht="39.950000000000003" customHeight="1">
      <c r="C18" s="1" t="s">
        <v>21</v>
      </c>
      <c r="D18" s="23"/>
    </row>
    <row r="19" spans="3:11" ht="66.75" customHeight="1">
      <c r="C19" s="27" t="s">
        <v>22</v>
      </c>
      <c r="D19" s="27"/>
      <c r="E19" s="27"/>
      <c r="F19" s="27"/>
      <c r="G19" s="27"/>
      <c r="H19" s="27"/>
    </row>
  </sheetData>
  <mergeCells count="8">
    <mergeCell ref="C19:H19"/>
    <mergeCell ref="G1:I1"/>
    <mergeCell ref="B3:B4"/>
    <mergeCell ref="C3:C4"/>
    <mergeCell ref="B5:B7"/>
    <mergeCell ref="B14:B16"/>
    <mergeCell ref="B11:B13"/>
    <mergeCell ref="B8:B10"/>
  </mergeCells>
  <phoneticPr fontId="3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CF55"/>
  <sheetViews>
    <sheetView showZeros="0" view="pageBreakPreview" topLeftCell="A40" zoomScale="130" zoomScaleNormal="160" zoomScaleSheetLayoutView="130" workbookViewId="0">
      <selection activeCell="H29" sqref="H29:L29"/>
    </sheetView>
  </sheetViews>
  <sheetFormatPr defaultColWidth="2.25" defaultRowHeight="13.5"/>
  <cols>
    <col min="1" max="1" width="2.25" style="89" customWidth="1"/>
    <col min="2" max="7" width="2.25" style="89"/>
    <col min="8" max="19" width="2.5" style="89" bestFit="1" customWidth="1"/>
    <col min="20" max="40" width="2.25" style="89"/>
    <col min="41" max="47" width="2.25" style="89" hidden="1" customWidth="1"/>
    <col min="48" max="78" width="2.25" style="89"/>
    <col min="79" max="79" width="49.125" style="89" customWidth="1"/>
    <col min="80" max="87" width="8.125" style="89" customWidth="1"/>
    <col min="88" max="16384" width="2.25" style="89"/>
  </cols>
  <sheetData>
    <row r="1" spans="1:84">
      <c r="A1" s="89" t="s">
        <v>82</v>
      </c>
    </row>
    <row r="2" spans="1:84" ht="3" customHeight="1"/>
    <row r="3" spans="1:84">
      <c r="A3" s="90" t="s">
        <v>83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2"/>
      <c r="CA3" s="93"/>
      <c r="CB3" s="94" t="s">
        <v>84</v>
      </c>
      <c r="CC3" s="93"/>
      <c r="CD3" s="93"/>
      <c r="CE3" s="94" t="s">
        <v>85</v>
      </c>
      <c r="CF3" s="93"/>
    </row>
    <row r="4" spans="1:84" ht="4.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CA4" s="93"/>
      <c r="CB4" s="94" t="s">
        <v>86</v>
      </c>
      <c r="CC4" s="94"/>
      <c r="CD4" s="94" t="s">
        <v>87</v>
      </c>
      <c r="CE4" s="94" t="s">
        <v>86</v>
      </c>
      <c r="CF4" s="93"/>
    </row>
    <row r="5" spans="1:84">
      <c r="A5" s="96" t="s">
        <v>88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  <c r="CA5" s="99" t="s">
        <v>89</v>
      </c>
      <c r="CB5" s="100">
        <v>892</v>
      </c>
      <c r="CC5" s="99" t="s">
        <v>90</v>
      </c>
      <c r="CD5" s="99"/>
      <c r="CE5" s="100">
        <v>200</v>
      </c>
      <c r="CF5" s="99" t="s">
        <v>90</v>
      </c>
    </row>
    <row r="6" spans="1:84" ht="4.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CA6" s="99" t="s">
        <v>91</v>
      </c>
      <c r="CB6" s="100">
        <v>1137</v>
      </c>
      <c r="CC6" s="99" t="s">
        <v>90</v>
      </c>
      <c r="CD6" s="99"/>
      <c r="CE6" s="100">
        <v>200</v>
      </c>
      <c r="CF6" s="99" t="s">
        <v>90</v>
      </c>
    </row>
    <row r="7" spans="1:84" ht="17.25" customHeight="1">
      <c r="A7" s="102" t="s">
        <v>92</v>
      </c>
      <c r="B7" s="103"/>
      <c r="C7" s="103"/>
      <c r="D7" s="103"/>
      <c r="E7" s="103"/>
      <c r="F7" s="103"/>
      <c r="G7" s="104"/>
      <c r="H7" s="105" t="s">
        <v>178</v>
      </c>
      <c r="I7" s="106"/>
      <c r="J7" s="106"/>
      <c r="K7" s="106"/>
      <c r="L7" s="106"/>
      <c r="M7" s="106"/>
      <c r="N7" s="107"/>
      <c r="O7" s="102" t="s">
        <v>93</v>
      </c>
      <c r="P7" s="103"/>
      <c r="Q7" s="103"/>
      <c r="R7" s="103"/>
      <c r="S7" s="104"/>
      <c r="T7" s="108" t="s">
        <v>179</v>
      </c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10"/>
      <c r="CA7" s="99" t="s">
        <v>94</v>
      </c>
      <c r="CB7" s="100">
        <v>1480</v>
      </c>
      <c r="CC7" s="99" t="s">
        <v>90</v>
      </c>
      <c r="CD7" s="99"/>
      <c r="CE7" s="100">
        <v>200</v>
      </c>
      <c r="CF7" s="99" t="s">
        <v>90</v>
      </c>
    </row>
    <row r="8" spans="1:84">
      <c r="A8" s="111" t="s">
        <v>95</v>
      </c>
      <c r="B8" s="112"/>
      <c r="C8" s="113"/>
      <c r="D8" s="102" t="s">
        <v>96</v>
      </c>
      <c r="E8" s="103"/>
      <c r="F8" s="103"/>
      <c r="G8" s="104"/>
      <c r="H8" s="102" t="s">
        <v>97</v>
      </c>
      <c r="I8" s="103"/>
      <c r="J8" s="103"/>
      <c r="K8" s="104"/>
      <c r="L8" s="102" t="s">
        <v>98</v>
      </c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4"/>
      <c r="Z8" s="111" t="s">
        <v>99</v>
      </c>
      <c r="AA8" s="112"/>
      <c r="AB8" s="113"/>
      <c r="AC8" s="102" t="s">
        <v>80</v>
      </c>
      <c r="AD8" s="103"/>
      <c r="AE8" s="103"/>
      <c r="AF8" s="103"/>
      <c r="AG8" s="103"/>
      <c r="AH8" s="114" t="s">
        <v>100</v>
      </c>
      <c r="AI8" s="115"/>
      <c r="AJ8" s="115"/>
      <c r="AK8" s="115"/>
      <c r="AL8" s="115"/>
      <c r="AM8" s="116"/>
      <c r="AV8" s="117"/>
      <c r="CA8" s="118" t="s">
        <v>101</v>
      </c>
      <c r="CB8" s="100">
        <v>384</v>
      </c>
      <c r="CC8" s="99" t="s">
        <v>90</v>
      </c>
      <c r="CD8" s="99"/>
      <c r="CE8" s="100">
        <v>200</v>
      </c>
      <c r="CF8" s="99" t="s">
        <v>90</v>
      </c>
    </row>
    <row r="9" spans="1:84" ht="17.25" customHeight="1">
      <c r="A9" s="119"/>
      <c r="B9" s="120"/>
      <c r="C9" s="121"/>
      <c r="D9" s="122" t="s">
        <v>181</v>
      </c>
      <c r="E9" s="123"/>
      <c r="F9" s="123"/>
      <c r="G9" s="124"/>
      <c r="H9" s="125" t="s">
        <v>102</v>
      </c>
      <c r="I9" s="126"/>
      <c r="J9" s="126"/>
      <c r="K9" s="127"/>
      <c r="L9" s="128" t="s">
        <v>180</v>
      </c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30"/>
      <c r="Z9" s="119"/>
      <c r="AA9" s="120"/>
      <c r="AB9" s="121"/>
      <c r="AC9" s="128" t="s">
        <v>182</v>
      </c>
      <c r="AD9" s="129"/>
      <c r="AE9" s="129"/>
      <c r="AF9" s="129"/>
      <c r="AG9" s="130"/>
      <c r="AH9" s="131" t="s">
        <v>183</v>
      </c>
      <c r="AI9" s="132"/>
      <c r="AJ9" s="132"/>
      <c r="AK9" s="132"/>
      <c r="AL9" s="132"/>
      <c r="AM9" s="133"/>
      <c r="CA9" s="99" t="s">
        <v>103</v>
      </c>
      <c r="CB9" s="100">
        <v>375</v>
      </c>
      <c r="CC9" s="99" t="s">
        <v>90</v>
      </c>
      <c r="CD9" s="99"/>
      <c r="CE9" s="100">
        <v>200</v>
      </c>
      <c r="CF9" s="99" t="s">
        <v>90</v>
      </c>
    </row>
    <row r="10" spans="1:84" s="117" customFormat="1" ht="20.25" customHeight="1">
      <c r="A10" s="134" t="s">
        <v>104</v>
      </c>
      <c r="B10" s="135"/>
      <c r="C10" s="135"/>
      <c r="D10" s="135"/>
      <c r="E10" s="135"/>
      <c r="F10" s="135"/>
      <c r="G10" s="135"/>
      <c r="H10" s="136" t="s">
        <v>147</v>
      </c>
      <c r="I10" s="137"/>
      <c r="J10" s="137"/>
      <c r="K10" s="137"/>
      <c r="L10" s="137"/>
      <c r="M10" s="137"/>
      <c r="N10" s="137"/>
      <c r="O10" s="137"/>
      <c r="P10" s="137"/>
      <c r="Q10" s="138"/>
      <c r="R10" s="139" t="s">
        <v>105</v>
      </c>
      <c r="S10" s="140"/>
      <c r="T10" s="140"/>
      <c r="U10" s="140"/>
      <c r="V10" s="140"/>
      <c r="W10" s="141"/>
      <c r="X10" s="142">
        <v>51</v>
      </c>
      <c r="Y10" s="143"/>
      <c r="Z10" s="144" t="s">
        <v>106</v>
      </c>
      <c r="AA10" s="115"/>
      <c r="AB10" s="116"/>
      <c r="AC10" s="109">
        <v>30</v>
      </c>
      <c r="AD10" s="109"/>
      <c r="AE10" s="145" t="s">
        <v>107</v>
      </c>
      <c r="AF10" s="146"/>
      <c r="AG10" s="147" t="s">
        <v>108</v>
      </c>
      <c r="AH10" s="148"/>
      <c r="AI10" s="149"/>
      <c r="AJ10" s="109">
        <v>20</v>
      </c>
      <c r="AK10" s="109"/>
      <c r="AL10" s="145" t="s">
        <v>107</v>
      </c>
      <c r="AM10" s="146"/>
      <c r="AP10" s="150"/>
      <c r="AQ10" s="150"/>
      <c r="AR10" s="150"/>
      <c r="AS10" s="150"/>
      <c r="AT10" s="150"/>
      <c r="AU10" s="150"/>
      <c r="CA10" s="99" t="s">
        <v>109</v>
      </c>
      <c r="CB10" s="100">
        <v>939</v>
      </c>
      <c r="CC10" s="99" t="s">
        <v>90</v>
      </c>
      <c r="CD10" s="99"/>
      <c r="CE10" s="100">
        <v>200</v>
      </c>
      <c r="CF10" s="99" t="s">
        <v>90</v>
      </c>
    </row>
    <row r="11" spans="1:84" s="117" customFormat="1" ht="18" customHeight="1">
      <c r="A11" s="151" t="s">
        <v>110</v>
      </c>
      <c r="B11" s="152"/>
      <c r="C11" s="152"/>
      <c r="D11" s="152"/>
      <c r="E11" s="152"/>
      <c r="F11" s="152"/>
      <c r="G11" s="152"/>
      <c r="H11" s="153"/>
      <c r="I11" s="154"/>
      <c r="J11" s="155" t="s">
        <v>111</v>
      </c>
      <c r="K11" s="156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4"/>
      <c r="Z11" s="155" t="s">
        <v>112</v>
      </c>
      <c r="AA11" s="156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8"/>
      <c r="CA11" s="99" t="s">
        <v>113</v>
      </c>
      <c r="CB11" s="100">
        <v>1181</v>
      </c>
      <c r="CC11" s="99" t="s">
        <v>90</v>
      </c>
      <c r="CD11" s="99"/>
      <c r="CE11" s="100">
        <v>200</v>
      </c>
      <c r="CF11" s="99" t="s">
        <v>90</v>
      </c>
    </row>
    <row r="12" spans="1:84" s="117" customFormat="1" ht="18" customHeight="1">
      <c r="A12" s="159"/>
      <c r="B12" s="160"/>
      <c r="C12" s="160"/>
      <c r="D12" s="160"/>
      <c r="E12" s="160"/>
      <c r="F12" s="160"/>
      <c r="G12" s="160"/>
      <c r="H12" s="161"/>
      <c r="I12" s="162"/>
      <c r="J12" s="163" t="s">
        <v>114</v>
      </c>
      <c r="K12" s="164"/>
      <c r="L12" s="165"/>
      <c r="M12" s="165"/>
      <c r="N12" s="165"/>
      <c r="O12" s="165"/>
      <c r="P12" s="165"/>
      <c r="Q12" s="165"/>
      <c r="R12" s="165"/>
      <c r="S12" s="165"/>
      <c r="T12" s="165"/>
      <c r="U12" s="164"/>
      <c r="V12" s="165"/>
      <c r="W12" s="165"/>
      <c r="X12" s="165"/>
      <c r="Y12" s="166"/>
      <c r="Z12" s="167"/>
      <c r="AA12" s="164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8"/>
      <c r="CA12" s="99" t="s">
        <v>115</v>
      </c>
      <c r="CB12" s="100">
        <v>1885</v>
      </c>
      <c r="CC12" s="99" t="s">
        <v>90</v>
      </c>
      <c r="CD12" s="99"/>
      <c r="CE12" s="100">
        <v>200</v>
      </c>
      <c r="CF12" s="99" t="s">
        <v>90</v>
      </c>
    </row>
    <row r="13" spans="1:84" s="117" customFormat="1" ht="3" customHeight="1">
      <c r="A13" s="169"/>
      <c r="B13" s="169"/>
      <c r="C13" s="169"/>
      <c r="D13" s="169"/>
      <c r="E13" s="169"/>
      <c r="F13" s="169"/>
      <c r="G13" s="169"/>
      <c r="H13" s="169"/>
      <c r="I13" s="170"/>
      <c r="J13" s="171"/>
      <c r="K13" s="172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CA13" s="99" t="s">
        <v>116</v>
      </c>
      <c r="CB13" s="100">
        <f>CD13*個票1!$AC$10</f>
        <v>1320</v>
      </c>
      <c r="CC13" s="99" t="s">
        <v>117</v>
      </c>
      <c r="CD13" s="99">
        <v>44</v>
      </c>
      <c r="CE13" s="100">
        <v>200</v>
      </c>
      <c r="CF13" s="99" t="s">
        <v>90</v>
      </c>
    </row>
    <row r="14" spans="1:84" s="117" customFormat="1" ht="14.25" customHeight="1">
      <c r="A14" s="96" t="s">
        <v>118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8"/>
      <c r="CA14" s="99" t="s">
        <v>119</v>
      </c>
      <c r="CB14" s="100">
        <f>CD14*個票1!$AC$10</f>
        <v>1320</v>
      </c>
      <c r="CC14" s="99" t="s">
        <v>117</v>
      </c>
      <c r="CD14" s="99">
        <v>44</v>
      </c>
      <c r="CE14" s="100">
        <v>200</v>
      </c>
      <c r="CF14" s="99" t="s">
        <v>90</v>
      </c>
    </row>
    <row r="15" spans="1:84" s="117" customFormat="1" ht="3" customHeight="1" thickBot="1">
      <c r="A15" s="169"/>
      <c r="B15" s="169"/>
      <c r="C15" s="169"/>
      <c r="D15" s="169"/>
      <c r="E15" s="169"/>
      <c r="F15" s="169"/>
      <c r="G15" s="169"/>
      <c r="H15" s="169"/>
      <c r="I15" s="170"/>
      <c r="J15" s="171"/>
      <c r="K15" s="172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01"/>
      <c r="Y15" s="101"/>
      <c r="Z15" s="101"/>
      <c r="AA15" s="101"/>
      <c r="AB15" s="101"/>
      <c r="AC15" s="101"/>
      <c r="AD15" s="157"/>
      <c r="AE15" s="173"/>
      <c r="AF15" s="173"/>
      <c r="AG15" s="173"/>
      <c r="AH15" s="173"/>
      <c r="AI15" s="173"/>
      <c r="AJ15" s="173"/>
      <c r="AK15" s="173"/>
      <c r="AL15" s="173"/>
      <c r="AM15" s="173"/>
      <c r="CA15" s="99" t="s">
        <v>120</v>
      </c>
      <c r="CB15" s="100">
        <v>534</v>
      </c>
      <c r="CC15" s="99" t="s">
        <v>90</v>
      </c>
      <c r="CD15" s="99"/>
      <c r="CE15" s="100">
        <v>200</v>
      </c>
      <c r="CF15" s="99" t="s">
        <v>90</v>
      </c>
    </row>
    <row r="16" spans="1:84" s="117" customFormat="1" ht="15.75" customHeight="1" thickBot="1">
      <c r="A16" s="174" t="s">
        <v>65</v>
      </c>
      <c r="B16" s="169"/>
      <c r="C16" s="175"/>
      <c r="D16" s="169"/>
      <c r="E16" s="176"/>
      <c r="F16" s="169"/>
      <c r="G16" s="169"/>
      <c r="H16" s="169"/>
      <c r="I16" s="169"/>
      <c r="J16" s="177"/>
      <c r="K16" s="177"/>
      <c r="L16" s="177"/>
      <c r="M16" s="177"/>
      <c r="N16" s="177"/>
      <c r="O16" s="178"/>
      <c r="P16" s="179"/>
      <c r="Q16" s="180"/>
      <c r="R16" s="180"/>
      <c r="S16" s="177"/>
      <c r="T16" s="171"/>
      <c r="U16" s="177"/>
      <c r="V16" s="177"/>
      <c r="W16" s="175"/>
      <c r="X16" s="181" t="s">
        <v>121</v>
      </c>
      <c r="Y16" s="182"/>
      <c r="Z16" s="182"/>
      <c r="AA16" s="182"/>
      <c r="AB16" s="183"/>
      <c r="AC16" s="184" t="s">
        <v>122</v>
      </c>
      <c r="AD16" s="185" t="s">
        <v>123</v>
      </c>
      <c r="AE16" s="186"/>
      <c r="AF16" s="186"/>
      <c r="AG16" s="187"/>
      <c r="AH16" s="186"/>
      <c r="AI16" s="188">
        <f>MIN(X17,ROUNDDOWN(H29/1000,0))</f>
        <v>885</v>
      </c>
      <c r="AJ16" s="189"/>
      <c r="AK16" s="189"/>
      <c r="AL16" s="190" t="s">
        <v>60</v>
      </c>
      <c r="AM16" s="191"/>
      <c r="AN16" s="89"/>
      <c r="CA16" s="99" t="s">
        <v>124</v>
      </c>
      <c r="CB16" s="100">
        <v>564</v>
      </c>
      <c r="CC16" s="99" t="s">
        <v>90</v>
      </c>
      <c r="CD16" s="99"/>
      <c r="CE16" s="100">
        <v>200</v>
      </c>
      <c r="CF16" s="99" t="s">
        <v>90</v>
      </c>
    </row>
    <row r="17" spans="1:84" s="117" customFormat="1" ht="15.75" customHeight="1">
      <c r="A17" s="174"/>
      <c r="B17" s="169"/>
      <c r="C17" s="175"/>
      <c r="D17" s="169"/>
      <c r="E17" s="176"/>
      <c r="F17" s="169"/>
      <c r="G17" s="169"/>
      <c r="H17" s="169"/>
      <c r="I17" s="169"/>
      <c r="J17" s="177"/>
      <c r="K17" s="177"/>
      <c r="L17" s="177"/>
      <c r="M17" s="177"/>
      <c r="N17" s="177"/>
      <c r="O17" s="178"/>
      <c r="P17" s="179"/>
      <c r="Q17" s="180"/>
      <c r="R17" s="180"/>
      <c r="S17" s="177"/>
      <c r="T17" s="171"/>
      <c r="U17" s="177"/>
      <c r="V17" s="177"/>
      <c r="W17" s="192"/>
      <c r="X17" s="193">
        <f>IFERROR(VLOOKUP(H10,個票1!CA5:CB40,2,FALSE),"")</f>
        <v>1140</v>
      </c>
      <c r="Y17" s="194"/>
      <c r="Z17" s="194"/>
      <c r="AA17" s="195" t="s">
        <v>60</v>
      </c>
      <c r="AB17" s="196"/>
      <c r="AC17" s="184"/>
      <c r="AD17" s="197" t="s">
        <v>125</v>
      </c>
      <c r="AE17" s="198"/>
      <c r="AF17" s="198"/>
      <c r="AG17" s="198"/>
      <c r="AH17" s="199"/>
      <c r="AI17" s="200"/>
      <c r="AJ17" s="201"/>
      <c r="AK17" s="201"/>
      <c r="AL17" s="202" t="s">
        <v>60</v>
      </c>
      <c r="AM17" s="203"/>
      <c r="AN17" s="89"/>
      <c r="CA17" s="99" t="s">
        <v>126</v>
      </c>
      <c r="CB17" s="100">
        <v>518</v>
      </c>
      <c r="CC17" s="99" t="s">
        <v>90</v>
      </c>
      <c r="CD17" s="99"/>
      <c r="CE17" s="100">
        <v>200</v>
      </c>
      <c r="CF17" s="99" t="s">
        <v>90</v>
      </c>
    </row>
    <row r="18" spans="1:84" ht="19.5" customHeight="1" thickBot="1">
      <c r="A18" s="175" t="s">
        <v>127</v>
      </c>
      <c r="B18" s="169"/>
      <c r="C18" s="175"/>
      <c r="D18" s="169"/>
      <c r="E18" s="176"/>
      <c r="F18" s="169"/>
      <c r="G18" s="169"/>
      <c r="H18" s="169"/>
      <c r="I18" s="169"/>
      <c r="J18" s="177"/>
      <c r="K18" s="177"/>
      <c r="L18" s="177"/>
      <c r="M18" s="177"/>
      <c r="N18" s="177"/>
      <c r="O18" s="178"/>
      <c r="P18" s="179"/>
      <c r="Q18" s="180"/>
      <c r="R18" s="180"/>
      <c r="S18" s="177"/>
      <c r="T18" s="171"/>
      <c r="U18" s="177"/>
      <c r="V18" s="177"/>
      <c r="W18" s="192"/>
      <c r="X18" s="193"/>
      <c r="Y18" s="194"/>
      <c r="Z18" s="194"/>
      <c r="AA18" s="195"/>
      <c r="AB18" s="196"/>
      <c r="AC18" s="184"/>
      <c r="AD18" s="204" t="s">
        <v>128</v>
      </c>
      <c r="AE18" s="205"/>
      <c r="AF18" s="205"/>
      <c r="AG18" s="205"/>
      <c r="AH18" s="206"/>
      <c r="AI18" s="207">
        <f>SUM(AI16:AK17)</f>
        <v>885</v>
      </c>
      <c r="AJ18" s="208"/>
      <c r="AK18" s="208"/>
      <c r="AL18" s="209" t="s">
        <v>60</v>
      </c>
      <c r="AM18" s="210"/>
      <c r="CA18" s="99" t="s">
        <v>129</v>
      </c>
      <c r="CB18" s="100">
        <v>227</v>
      </c>
      <c r="CC18" s="99" t="s">
        <v>90</v>
      </c>
      <c r="CD18" s="99"/>
      <c r="CE18" s="100">
        <v>200</v>
      </c>
      <c r="CF18" s="99" t="s">
        <v>90</v>
      </c>
    </row>
    <row r="19" spans="1:84" ht="14.25" thickBot="1">
      <c r="A19" s="102" t="s">
        <v>130</v>
      </c>
      <c r="B19" s="103"/>
      <c r="C19" s="103"/>
      <c r="D19" s="103"/>
      <c r="E19" s="103"/>
      <c r="F19" s="103"/>
      <c r="G19" s="104"/>
      <c r="H19" s="103" t="s">
        <v>131</v>
      </c>
      <c r="I19" s="103"/>
      <c r="J19" s="103"/>
      <c r="K19" s="103"/>
      <c r="L19" s="103"/>
      <c r="M19" s="102" t="s">
        <v>132</v>
      </c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4"/>
      <c r="AV19" s="117"/>
      <c r="AX19" s="211" t="str">
        <f>IF(X17&gt;=AI18,"○","！（補助上限額を超過しています）")</f>
        <v>○</v>
      </c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3"/>
      <c r="CA19" s="99" t="s">
        <v>133</v>
      </c>
      <c r="CB19" s="100">
        <v>508</v>
      </c>
      <c r="CC19" s="99" t="s">
        <v>90</v>
      </c>
      <c r="CD19" s="99"/>
      <c r="CE19" s="100">
        <v>200</v>
      </c>
      <c r="CF19" s="99" t="s">
        <v>90</v>
      </c>
    </row>
    <row r="20" spans="1:84" ht="15" customHeight="1">
      <c r="A20" s="214" t="s">
        <v>134</v>
      </c>
      <c r="B20" s="215"/>
      <c r="C20" s="215"/>
      <c r="D20" s="215"/>
      <c r="E20" s="216"/>
      <c r="F20" s="216"/>
      <c r="G20" s="217"/>
      <c r="H20" s="218"/>
      <c r="I20" s="218"/>
      <c r="J20" s="218"/>
      <c r="K20" s="218"/>
      <c r="L20" s="218"/>
      <c r="M20" s="219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1"/>
      <c r="CA20" s="99" t="s">
        <v>135</v>
      </c>
      <c r="CB20" s="100">
        <v>204</v>
      </c>
      <c r="CC20" s="99" t="s">
        <v>90</v>
      </c>
      <c r="CD20" s="99"/>
      <c r="CE20" s="100">
        <v>200</v>
      </c>
      <c r="CF20" s="99" t="s">
        <v>90</v>
      </c>
    </row>
    <row r="21" spans="1:84" ht="15" customHeight="1">
      <c r="A21" s="222" t="s">
        <v>136</v>
      </c>
      <c r="B21" s="223"/>
      <c r="C21" s="223"/>
      <c r="D21" s="223"/>
      <c r="E21" s="224"/>
      <c r="F21" s="224"/>
      <c r="G21" s="225"/>
      <c r="H21" s="226">
        <v>70000</v>
      </c>
      <c r="I21" s="226"/>
      <c r="J21" s="226"/>
      <c r="K21" s="226"/>
      <c r="L21" s="226"/>
      <c r="M21" s="227" t="s">
        <v>184</v>
      </c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9"/>
      <c r="CA21" s="99" t="s">
        <v>137</v>
      </c>
      <c r="CB21" s="100">
        <v>148</v>
      </c>
      <c r="CC21" s="99" t="s">
        <v>90</v>
      </c>
      <c r="CD21" s="99"/>
      <c r="CE21" s="100">
        <v>200</v>
      </c>
      <c r="CF21" s="99" t="s">
        <v>90</v>
      </c>
    </row>
    <row r="22" spans="1:84" ht="15" customHeight="1">
      <c r="A22" s="222" t="s">
        <v>138</v>
      </c>
      <c r="B22" s="223"/>
      <c r="C22" s="223"/>
      <c r="D22" s="223"/>
      <c r="E22" s="224"/>
      <c r="F22" s="224"/>
      <c r="G22" s="225"/>
      <c r="H22" s="226"/>
      <c r="I22" s="226"/>
      <c r="J22" s="226"/>
      <c r="K22" s="226"/>
      <c r="L22" s="226"/>
      <c r="M22" s="227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9"/>
      <c r="CA22" s="99" t="s">
        <v>139</v>
      </c>
      <c r="CB22" s="100">
        <v>148</v>
      </c>
      <c r="CC22" s="99" t="s">
        <v>90</v>
      </c>
      <c r="CD22" s="99"/>
      <c r="CE22" s="100">
        <v>200</v>
      </c>
      <c r="CF22" s="99" t="s">
        <v>90</v>
      </c>
    </row>
    <row r="23" spans="1:84" ht="15" customHeight="1">
      <c r="A23" s="222" t="s">
        <v>140</v>
      </c>
      <c r="B23" s="223"/>
      <c r="C23" s="223"/>
      <c r="D23" s="223"/>
      <c r="E23" s="224"/>
      <c r="F23" s="224"/>
      <c r="G23" s="225"/>
      <c r="H23" s="226">
        <v>5250</v>
      </c>
      <c r="I23" s="226"/>
      <c r="J23" s="226"/>
      <c r="K23" s="226"/>
      <c r="L23" s="226"/>
      <c r="M23" s="227" t="s">
        <v>185</v>
      </c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9"/>
      <c r="CA23" s="230" t="s">
        <v>141</v>
      </c>
      <c r="CB23" s="100">
        <v>33</v>
      </c>
      <c r="CC23" s="99" t="s">
        <v>90</v>
      </c>
      <c r="CD23" s="99"/>
      <c r="CE23" s="100">
        <v>200</v>
      </c>
      <c r="CF23" s="99" t="s">
        <v>90</v>
      </c>
    </row>
    <row r="24" spans="1:84" ht="15" customHeight="1">
      <c r="A24" s="222" t="s">
        <v>142</v>
      </c>
      <c r="B24" s="223"/>
      <c r="C24" s="223"/>
      <c r="D24" s="223"/>
      <c r="E24" s="224"/>
      <c r="F24" s="224"/>
      <c r="G24" s="225"/>
      <c r="H24" s="226">
        <v>280000</v>
      </c>
      <c r="I24" s="226"/>
      <c r="J24" s="226"/>
      <c r="K24" s="226"/>
      <c r="L24" s="226"/>
      <c r="M24" s="227" t="s">
        <v>186</v>
      </c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9"/>
      <c r="CA24" s="99" t="s">
        <v>143</v>
      </c>
      <c r="CB24" s="100">
        <v>475</v>
      </c>
      <c r="CC24" s="99" t="s">
        <v>90</v>
      </c>
      <c r="CD24" s="99"/>
      <c r="CE24" s="100">
        <v>200</v>
      </c>
      <c r="CF24" s="99" t="s">
        <v>90</v>
      </c>
    </row>
    <row r="25" spans="1:84" ht="15" customHeight="1">
      <c r="A25" s="222" t="s">
        <v>144</v>
      </c>
      <c r="B25" s="223"/>
      <c r="C25" s="223"/>
      <c r="D25" s="223"/>
      <c r="E25" s="224"/>
      <c r="F25" s="224"/>
      <c r="G25" s="225"/>
      <c r="H25" s="226"/>
      <c r="I25" s="226"/>
      <c r="J25" s="226"/>
      <c r="K25" s="226"/>
      <c r="L25" s="226"/>
      <c r="M25" s="227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9"/>
      <c r="CA25" s="99" t="s">
        <v>145</v>
      </c>
      <c r="CB25" s="100">
        <v>638</v>
      </c>
      <c r="CC25" s="99" t="s">
        <v>90</v>
      </c>
      <c r="CD25" s="99"/>
      <c r="CE25" s="100">
        <v>200</v>
      </c>
      <c r="CF25" s="99" t="s">
        <v>90</v>
      </c>
    </row>
    <row r="26" spans="1:84" ht="15" customHeight="1">
      <c r="A26" s="222" t="s">
        <v>146</v>
      </c>
      <c r="B26" s="223"/>
      <c r="C26" s="223"/>
      <c r="D26" s="223"/>
      <c r="E26" s="224"/>
      <c r="F26" s="224"/>
      <c r="G26" s="225"/>
      <c r="H26" s="226"/>
      <c r="I26" s="226"/>
      <c r="J26" s="226"/>
      <c r="K26" s="226"/>
      <c r="L26" s="226"/>
      <c r="M26" s="227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9"/>
      <c r="CA26" s="99" t="s">
        <v>147</v>
      </c>
      <c r="CB26" s="100">
        <f>CD26*個票1!$AC$10</f>
        <v>1140</v>
      </c>
      <c r="CC26" s="99" t="s">
        <v>117</v>
      </c>
      <c r="CD26" s="100">
        <v>38</v>
      </c>
      <c r="CE26" s="100" t="s">
        <v>148</v>
      </c>
      <c r="CF26" s="100"/>
    </row>
    <row r="27" spans="1:84" ht="15" customHeight="1">
      <c r="A27" s="222" t="s">
        <v>149</v>
      </c>
      <c r="B27" s="231"/>
      <c r="C27" s="231"/>
      <c r="D27" s="231"/>
      <c r="E27" s="231"/>
      <c r="F27" s="231"/>
      <c r="G27" s="232"/>
      <c r="H27" s="226"/>
      <c r="I27" s="226"/>
      <c r="J27" s="226"/>
      <c r="K27" s="226"/>
      <c r="L27" s="226"/>
      <c r="M27" s="227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9"/>
      <c r="AV27" s="117"/>
      <c r="CA27" s="99" t="s">
        <v>150</v>
      </c>
      <c r="CB27" s="100">
        <f>CD27*個票1!$AC$10</f>
        <v>1200</v>
      </c>
      <c r="CC27" s="99" t="s">
        <v>117</v>
      </c>
      <c r="CD27" s="100">
        <v>40</v>
      </c>
      <c r="CE27" s="100" t="s">
        <v>148</v>
      </c>
      <c r="CF27" s="100"/>
    </row>
    <row r="28" spans="1:84" ht="15" customHeight="1">
      <c r="A28" s="233" t="s">
        <v>151</v>
      </c>
      <c r="B28" s="234"/>
      <c r="C28" s="234"/>
      <c r="D28" s="234"/>
      <c r="E28" s="235"/>
      <c r="F28" s="235"/>
      <c r="G28" s="236"/>
      <c r="H28" s="237">
        <v>530000</v>
      </c>
      <c r="I28" s="237"/>
      <c r="J28" s="237"/>
      <c r="K28" s="237"/>
      <c r="L28" s="237"/>
      <c r="M28" s="238" t="s">
        <v>187</v>
      </c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40"/>
      <c r="CA28" s="99" t="s">
        <v>152</v>
      </c>
      <c r="CB28" s="100">
        <f>CD28*個票1!$AC$10</f>
        <v>1140</v>
      </c>
      <c r="CC28" s="99" t="s">
        <v>117</v>
      </c>
      <c r="CD28" s="100">
        <v>38</v>
      </c>
      <c r="CE28" s="100" t="s">
        <v>148</v>
      </c>
      <c r="CF28" s="100"/>
    </row>
    <row r="29" spans="1:84" ht="15" customHeight="1">
      <c r="A29" s="241" t="s">
        <v>153</v>
      </c>
      <c r="B29" s="242"/>
      <c r="C29" s="242"/>
      <c r="D29" s="242"/>
      <c r="E29" s="242"/>
      <c r="F29" s="242"/>
      <c r="G29" s="243"/>
      <c r="H29" s="244">
        <f>SUM(H20:L28)</f>
        <v>885250</v>
      </c>
      <c r="I29" s="244"/>
      <c r="J29" s="244"/>
      <c r="K29" s="244"/>
      <c r="L29" s="245"/>
      <c r="M29" s="246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8"/>
      <c r="CA29" s="99" t="s">
        <v>154</v>
      </c>
      <c r="CB29" s="100">
        <f>CD29*個票1!$AC$10</f>
        <v>1440</v>
      </c>
      <c r="CC29" s="99" t="s">
        <v>117</v>
      </c>
      <c r="CD29" s="100">
        <v>48</v>
      </c>
      <c r="CE29" s="100" t="s">
        <v>148</v>
      </c>
      <c r="CF29" s="100"/>
    </row>
    <row r="30" spans="1:84" ht="11.25" customHeight="1" thickBot="1">
      <c r="A30" s="249"/>
      <c r="B30" s="249"/>
      <c r="C30" s="249"/>
      <c r="D30" s="249"/>
      <c r="E30" s="250"/>
      <c r="F30" s="250"/>
      <c r="G30" s="250"/>
      <c r="H30" s="250"/>
      <c r="I30" s="250"/>
      <c r="J30" s="251"/>
      <c r="K30" s="251"/>
      <c r="L30" s="251"/>
      <c r="M30" s="251"/>
      <c r="N30" s="251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3"/>
      <c r="AI30" s="252"/>
      <c r="AJ30" s="252"/>
      <c r="AK30" s="252"/>
      <c r="AL30" s="252"/>
      <c r="AM30" s="252"/>
      <c r="CA30" s="99" t="s">
        <v>155</v>
      </c>
      <c r="CB30" s="100">
        <f>CD30*個票1!$AC$10</f>
        <v>1290</v>
      </c>
      <c r="CC30" s="99" t="s">
        <v>117</v>
      </c>
      <c r="CD30" s="100">
        <v>43</v>
      </c>
      <c r="CE30" s="100" t="s">
        <v>148</v>
      </c>
      <c r="CF30" s="100"/>
    </row>
    <row r="31" spans="1:84" ht="15" customHeight="1" thickBot="1">
      <c r="A31" s="254" t="s">
        <v>66</v>
      </c>
      <c r="B31" s="169"/>
      <c r="C31" s="169"/>
      <c r="D31" s="169"/>
      <c r="E31" s="169"/>
      <c r="F31" s="169"/>
      <c r="G31" s="169"/>
      <c r="H31" s="169"/>
      <c r="I31" s="170"/>
      <c r="J31" s="171"/>
      <c r="K31" s="172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255" t="s">
        <v>156</v>
      </c>
      <c r="AF31" s="256"/>
      <c r="AG31" s="256"/>
      <c r="AH31" s="257"/>
      <c r="AI31" s="258">
        <f>IFERROR(IF(H10="居宅介護支援事業所",(X34*AI34+X35*AI35+X36*AI36+X37*AI37)/1000,(X32*AI32+X33*AI33)/1000),"")</f>
        <v>0</v>
      </c>
      <c r="AJ31" s="259"/>
      <c r="AK31" s="259"/>
      <c r="AL31" s="190" t="s">
        <v>60</v>
      </c>
      <c r="AM31" s="191"/>
      <c r="AN31" s="117"/>
      <c r="CA31" s="99" t="s">
        <v>157</v>
      </c>
      <c r="CB31" s="100">
        <f>CD31*個票1!$AC$10</f>
        <v>1080</v>
      </c>
      <c r="CC31" s="99" t="s">
        <v>117</v>
      </c>
      <c r="CD31" s="100">
        <v>36</v>
      </c>
      <c r="CE31" s="100" t="s">
        <v>148</v>
      </c>
      <c r="CF31" s="100"/>
    </row>
    <row r="32" spans="1:84" ht="15.75" customHeight="1">
      <c r="A32" s="260" t="s">
        <v>158</v>
      </c>
      <c r="B32" s="152"/>
      <c r="C32" s="152"/>
      <c r="D32" s="152"/>
      <c r="E32" s="152"/>
      <c r="F32" s="152"/>
      <c r="G32" s="152"/>
      <c r="H32" s="152"/>
      <c r="I32" s="152"/>
      <c r="J32" s="153"/>
      <c r="K32" s="261" t="s">
        <v>159</v>
      </c>
      <c r="L32" s="262"/>
      <c r="M32" s="263"/>
      <c r="N32" s="264"/>
      <c r="O32" s="264"/>
      <c r="P32" s="264"/>
      <c r="Q32" s="265"/>
      <c r="R32" s="264"/>
      <c r="S32" s="264"/>
      <c r="T32" s="264"/>
      <c r="U32" s="264"/>
      <c r="V32" s="264"/>
      <c r="W32" s="266"/>
      <c r="X32" s="267">
        <f>IF($H$10="介護予防・生活支援サービス事業の事業者","",1500)</f>
        <v>1500</v>
      </c>
      <c r="Y32" s="267"/>
      <c r="Z32" s="267"/>
      <c r="AA32" s="268" t="s">
        <v>160</v>
      </c>
      <c r="AB32" s="269"/>
      <c r="AC32" s="270" t="s">
        <v>161</v>
      </c>
      <c r="AD32" s="271"/>
      <c r="AE32" s="271"/>
      <c r="AF32" s="271"/>
      <c r="AG32" s="271"/>
      <c r="AH32" s="272"/>
      <c r="AI32" s="128"/>
      <c r="AJ32" s="129"/>
      <c r="AK32" s="129"/>
      <c r="AL32" s="273" t="s">
        <v>107</v>
      </c>
      <c r="AM32" s="274"/>
      <c r="AN32" s="117"/>
      <c r="CA32" s="99" t="s">
        <v>162</v>
      </c>
      <c r="CB32" s="100">
        <f>CD32*個票1!$AC$10</f>
        <v>1110</v>
      </c>
      <c r="CC32" s="99" t="s">
        <v>117</v>
      </c>
      <c r="CD32" s="100">
        <v>37</v>
      </c>
      <c r="CE32" s="100" t="s">
        <v>148</v>
      </c>
      <c r="CF32" s="100"/>
    </row>
    <row r="33" spans="1:84" s="117" customFormat="1" ht="15.75" customHeight="1">
      <c r="A33" s="275"/>
      <c r="B33" s="160"/>
      <c r="C33" s="160"/>
      <c r="D33" s="160"/>
      <c r="E33" s="160"/>
      <c r="F33" s="160"/>
      <c r="G33" s="160"/>
      <c r="H33" s="160"/>
      <c r="I33" s="160"/>
      <c r="J33" s="161"/>
      <c r="K33" s="261" t="s">
        <v>163</v>
      </c>
      <c r="L33" s="262"/>
      <c r="M33" s="263"/>
      <c r="N33" s="264"/>
      <c r="O33" s="264"/>
      <c r="P33" s="264"/>
      <c r="Q33" s="265"/>
      <c r="R33" s="264"/>
      <c r="S33" s="264"/>
      <c r="T33" s="264"/>
      <c r="U33" s="264"/>
      <c r="V33" s="264"/>
      <c r="W33" s="266"/>
      <c r="X33" s="267">
        <f>IF($H$10="介護予防・生活支援サービス事業の事業者","",3000)</f>
        <v>3000</v>
      </c>
      <c r="Y33" s="267"/>
      <c r="Z33" s="267"/>
      <c r="AA33" s="268" t="s">
        <v>160</v>
      </c>
      <c r="AB33" s="269"/>
      <c r="AC33" s="270" t="s">
        <v>161</v>
      </c>
      <c r="AD33" s="271"/>
      <c r="AE33" s="271"/>
      <c r="AF33" s="271"/>
      <c r="AG33" s="271"/>
      <c r="AH33" s="272"/>
      <c r="AI33" s="128"/>
      <c r="AJ33" s="129"/>
      <c r="AK33" s="129"/>
      <c r="AL33" s="276" t="s">
        <v>107</v>
      </c>
      <c r="AM33" s="277"/>
      <c r="CA33" s="99" t="s">
        <v>164</v>
      </c>
      <c r="CB33" s="100">
        <f>CD33*個票1!$AC$10</f>
        <v>1050</v>
      </c>
      <c r="CC33" s="99" t="s">
        <v>117</v>
      </c>
      <c r="CD33" s="100">
        <v>35</v>
      </c>
      <c r="CE33" s="100" t="s">
        <v>148</v>
      </c>
      <c r="CF33" s="100"/>
    </row>
    <row r="34" spans="1:84" s="117" customFormat="1" ht="15.75" customHeight="1">
      <c r="A34" s="278"/>
      <c r="B34" s="279" t="s">
        <v>165</v>
      </c>
      <c r="C34" s="280"/>
      <c r="D34" s="280"/>
      <c r="E34" s="280"/>
      <c r="F34" s="280"/>
      <c r="G34" s="280"/>
      <c r="H34" s="280"/>
      <c r="I34" s="280"/>
      <c r="J34" s="281"/>
      <c r="K34" s="282" t="s">
        <v>159</v>
      </c>
      <c r="L34" s="282"/>
      <c r="M34" s="283"/>
      <c r="N34" s="283"/>
      <c r="O34" s="284"/>
      <c r="P34" s="284"/>
      <c r="Q34" s="282"/>
      <c r="R34" s="282"/>
      <c r="S34" s="282"/>
      <c r="T34" s="282"/>
      <c r="U34" s="282"/>
      <c r="V34" s="282"/>
      <c r="W34" s="285"/>
      <c r="X34" s="267">
        <f>IF($H$10="介護予防・生活支援サービス事業の事業者","",1500)</f>
        <v>1500</v>
      </c>
      <c r="Y34" s="267"/>
      <c r="Z34" s="267"/>
      <c r="AA34" s="268" t="s">
        <v>160</v>
      </c>
      <c r="AB34" s="269"/>
      <c r="AC34" s="270" t="s">
        <v>161</v>
      </c>
      <c r="AD34" s="271"/>
      <c r="AE34" s="271"/>
      <c r="AF34" s="271"/>
      <c r="AG34" s="271"/>
      <c r="AH34" s="272"/>
      <c r="AI34" s="128"/>
      <c r="AJ34" s="129"/>
      <c r="AK34" s="129"/>
      <c r="AL34" s="145" t="s">
        <v>107</v>
      </c>
      <c r="AM34" s="146"/>
      <c r="CA34" s="99" t="s">
        <v>166</v>
      </c>
      <c r="CB34" s="100">
        <f>CD34*個票1!$AC$10</f>
        <v>1110</v>
      </c>
      <c r="CC34" s="99" t="s">
        <v>117</v>
      </c>
      <c r="CD34" s="100">
        <v>37</v>
      </c>
      <c r="CE34" s="100" t="s">
        <v>148</v>
      </c>
      <c r="CF34" s="100"/>
    </row>
    <row r="35" spans="1:84" s="117" customFormat="1" ht="15.75" customHeight="1">
      <c r="A35" s="286"/>
      <c r="B35" s="287"/>
      <c r="C35" s="288"/>
      <c r="D35" s="288"/>
      <c r="E35" s="288"/>
      <c r="F35" s="288"/>
      <c r="G35" s="288"/>
      <c r="H35" s="288"/>
      <c r="I35" s="288"/>
      <c r="J35" s="289"/>
      <c r="K35" s="290" t="s">
        <v>167</v>
      </c>
      <c r="L35" s="290"/>
      <c r="M35" s="290"/>
      <c r="N35" s="290"/>
      <c r="O35" s="291"/>
      <c r="P35" s="291"/>
      <c r="Q35" s="292"/>
      <c r="R35" s="292"/>
      <c r="S35" s="292"/>
      <c r="T35" s="292"/>
      <c r="U35" s="292"/>
      <c r="V35" s="292"/>
      <c r="W35" s="293"/>
      <c r="X35" s="267">
        <f>IF($H$10="介護予防・生活支援サービス事業の事業者","",4500)</f>
        <v>4500</v>
      </c>
      <c r="Y35" s="267"/>
      <c r="Z35" s="267"/>
      <c r="AA35" s="268" t="s">
        <v>160</v>
      </c>
      <c r="AB35" s="269"/>
      <c r="AC35" s="270" t="s">
        <v>161</v>
      </c>
      <c r="AD35" s="271"/>
      <c r="AE35" s="271"/>
      <c r="AF35" s="271"/>
      <c r="AG35" s="271"/>
      <c r="AH35" s="272"/>
      <c r="AI35" s="128"/>
      <c r="AJ35" s="129"/>
      <c r="AK35" s="129"/>
      <c r="AL35" s="145" t="s">
        <v>107</v>
      </c>
      <c r="AM35" s="146"/>
      <c r="CA35" s="99" t="s">
        <v>168</v>
      </c>
      <c r="CB35" s="100">
        <f>CD35*個票1!$AC$10</f>
        <v>1050</v>
      </c>
      <c r="CC35" s="99" t="s">
        <v>117</v>
      </c>
      <c r="CD35" s="100">
        <v>35</v>
      </c>
      <c r="CE35" s="100" t="s">
        <v>148</v>
      </c>
      <c r="CF35" s="100"/>
    </row>
    <row r="36" spans="1:84" s="117" customFormat="1" ht="15.75" customHeight="1">
      <c r="A36" s="286"/>
      <c r="B36" s="287"/>
      <c r="C36" s="288"/>
      <c r="D36" s="288"/>
      <c r="E36" s="288"/>
      <c r="F36" s="288"/>
      <c r="G36" s="288"/>
      <c r="H36" s="288"/>
      <c r="I36" s="288"/>
      <c r="J36" s="289"/>
      <c r="K36" s="294" t="s">
        <v>163</v>
      </c>
      <c r="L36" s="294"/>
      <c r="M36" s="294"/>
      <c r="N36" s="294"/>
      <c r="O36" s="265"/>
      <c r="P36" s="265"/>
      <c r="Q36" s="264"/>
      <c r="R36" s="264"/>
      <c r="S36" s="264"/>
      <c r="T36" s="264"/>
      <c r="U36" s="264"/>
      <c r="V36" s="264"/>
      <c r="W36" s="266"/>
      <c r="X36" s="267">
        <f>IF($H$10="介護予防・生活支援サービス事業の事業者","",3000)</f>
        <v>3000</v>
      </c>
      <c r="Y36" s="267"/>
      <c r="Z36" s="267"/>
      <c r="AA36" s="268" t="s">
        <v>160</v>
      </c>
      <c r="AB36" s="269"/>
      <c r="AC36" s="270" t="s">
        <v>161</v>
      </c>
      <c r="AD36" s="271"/>
      <c r="AE36" s="271"/>
      <c r="AF36" s="271"/>
      <c r="AG36" s="271"/>
      <c r="AH36" s="272"/>
      <c r="AI36" s="128"/>
      <c r="AJ36" s="129"/>
      <c r="AK36" s="129"/>
      <c r="AL36" s="145" t="s">
        <v>107</v>
      </c>
      <c r="AM36" s="146"/>
      <c r="CA36" s="99" t="s">
        <v>169</v>
      </c>
      <c r="CB36" s="100">
        <f>CD36*個票1!$AC$10</f>
        <v>1110</v>
      </c>
      <c r="CC36" s="99" t="s">
        <v>117</v>
      </c>
      <c r="CD36" s="100">
        <v>37</v>
      </c>
      <c r="CE36" s="100" t="s">
        <v>148</v>
      </c>
      <c r="CF36" s="100"/>
    </row>
    <row r="37" spans="1:84" s="117" customFormat="1" ht="15.75" customHeight="1">
      <c r="A37" s="295"/>
      <c r="B37" s="296"/>
      <c r="C37" s="297"/>
      <c r="D37" s="297"/>
      <c r="E37" s="297"/>
      <c r="F37" s="297"/>
      <c r="G37" s="297"/>
      <c r="H37" s="297"/>
      <c r="I37" s="297"/>
      <c r="J37" s="298"/>
      <c r="K37" s="294" t="s">
        <v>170</v>
      </c>
      <c r="L37" s="294"/>
      <c r="M37" s="294"/>
      <c r="N37" s="294"/>
      <c r="O37" s="265"/>
      <c r="P37" s="265"/>
      <c r="Q37" s="264"/>
      <c r="R37" s="264"/>
      <c r="S37" s="264"/>
      <c r="T37" s="264"/>
      <c r="U37" s="264"/>
      <c r="V37" s="264"/>
      <c r="W37" s="266"/>
      <c r="X37" s="267">
        <f>IF($H$10="介護予防・生活支援サービス事業の事業者","",6000)</f>
        <v>6000</v>
      </c>
      <c r="Y37" s="267"/>
      <c r="Z37" s="267"/>
      <c r="AA37" s="268" t="s">
        <v>160</v>
      </c>
      <c r="AB37" s="269"/>
      <c r="AC37" s="270" t="s">
        <v>161</v>
      </c>
      <c r="AD37" s="271"/>
      <c r="AE37" s="271"/>
      <c r="AF37" s="271"/>
      <c r="AG37" s="271"/>
      <c r="AH37" s="272"/>
      <c r="AI37" s="128"/>
      <c r="AJ37" s="129"/>
      <c r="AK37" s="129"/>
      <c r="AL37" s="145" t="s">
        <v>107</v>
      </c>
      <c r="AM37" s="146"/>
      <c r="CA37" s="99" t="s">
        <v>171</v>
      </c>
      <c r="CB37" s="100">
        <f>CD37*個票1!$AC$10</f>
        <v>1050</v>
      </c>
      <c r="CC37" s="99" t="s">
        <v>117</v>
      </c>
      <c r="CD37" s="100">
        <v>35</v>
      </c>
      <c r="CE37" s="100" t="s">
        <v>148</v>
      </c>
      <c r="CF37" s="100"/>
    </row>
    <row r="38" spans="1:84" s="117" customFormat="1" ht="15.75" customHeight="1" thickBot="1">
      <c r="A38" s="169"/>
      <c r="B38" s="169"/>
      <c r="C38" s="169"/>
      <c r="D38" s="169"/>
      <c r="E38" s="169"/>
      <c r="F38" s="169"/>
      <c r="G38" s="169"/>
      <c r="H38" s="169"/>
      <c r="I38" s="170"/>
      <c r="J38" s="171"/>
      <c r="K38" s="172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CA38" s="99" t="s">
        <v>172</v>
      </c>
      <c r="CB38" s="100">
        <f>CD38*個票1!$AC$10</f>
        <v>1110</v>
      </c>
      <c r="CC38" s="99" t="s">
        <v>117</v>
      </c>
      <c r="CD38" s="100">
        <v>37</v>
      </c>
      <c r="CE38" s="100" t="s">
        <v>148</v>
      </c>
      <c r="CF38" s="100"/>
    </row>
    <row r="39" spans="1:84" s="117" customFormat="1" ht="15.75" customHeight="1" thickBot="1">
      <c r="A39" s="254" t="s">
        <v>67</v>
      </c>
      <c r="B39" s="172"/>
      <c r="C39" s="169"/>
      <c r="D39" s="169"/>
      <c r="E39" s="169"/>
      <c r="F39" s="169"/>
      <c r="G39" s="169"/>
      <c r="H39" s="169"/>
      <c r="I39" s="170"/>
      <c r="J39" s="171"/>
      <c r="K39" s="172"/>
      <c r="L39" s="173"/>
      <c r="M39" s="173"/>
      <c r="N39" s="173"/>
      <c r="O39" s="299"/>
      <c r="P39" s="299"/>
      <c r="Q39" s="299"/>
      <c r="R39" s="299"/>
      <c r="S39" s="299"/>
      <c r="T39" s="300"/>
      <c r="U39" s="300"/>
      <c r="V39" s="300"/>
      <c r="W39" s="300"/>
      <c r="X39" s="301" t="s">
        <v>121</v>
      </c>
      <c r="Y39" s="302"/>
      <c r="Z39" s="302"/>
      <c r="AA39" s="302"/>
      <c r="AB39" s="303"/>
      <c r="AC39" s="304" t="s">
        <v>122</v>
      </c>
      <c r="AD39" s="185" t="s">
        <v>173</v>
      </c>
      <c r="AE39" s="186"/>
      <c r="AF39" s="186"/>
      <c r="AG39" s="186"/>
      <c r="AH39" s="305"/>
      <c r="AI39" s="306">
        <f>MIN(X40,ROUNDDOWN(H52/1000,0))</f>
        <v>0</v>
      </c>
      <c r="AJ39" s="307"/>
      <c r="AK39" s="307"/>
      <c r="AL39" s="190" t="s">
        <v>60</v>
      </c>
      <c r="AM39" s="191"/>
      <c r="CA39" s="99" t="s">
        <v>174</v>
      </c>
      <c r="CB39" s="100">
        <f>CD39*個票1!$AC$10</f>
        <v>1050</v>
      </c>
      <c r="CC39" s="99" t="s">
        <v>117</v>
      </c>
      <c r="CD39" s="100">
        <v>35</v>
      </c>
      <c r="CE39" s="100" t="s">
        <v>148</v>
      </c>
      <c r="CF39" s="100"/>
    </row>
    <row r="40" spans="1:84" s="117" customFormat="1" ht="15.75" customHeight="1">
      <c r="A40" s="29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308" t="str">
        <f>IFERROR(VLOOKUP(H10,個票1!CA5:CE40,5,FALSE),"")</f>
        <v>-</v>
      </c>
      <c r="Y40" s="309"/>
      <c r="Z40" s="309"/>
      <c r="AA40" s="310" t="s">
        <v>60</v>
      </c>
      <c r="AB40" s="311"/>
      <c r="AC40" s="184"/>
      <c r="AD40" s="197" t="s">
        <v>125</v>
      </c>
      <c r="AE40" s="282"/>
      <c r="AF40" s="282"/>
      <c r="AG40" s="282"/>
      <c r="AH40" s="312"/>
      <c r="AI40" s="313"/>
      <c r="AJ40" s="314"/>
      <c r="AK40" s="314"/>
      <c r="AL40" s="202" t="s">
        <v>60</v>
      </c>
      <c r="AM40" s="203"/>
      <c r="CA40" s="99" t="s">
        <v>175</v>
      </c>
      <c r="CB40" s="99"/>
      <c r="CC40" s="99"/>
      <c r="CD40" s="99"/>
      <c r="CE40" s="99"/>
      <c r="CF40" s="99"/>
    </row>
    <row r="41" spans="1:84" s="117" customFormat="1" ht="19.5" customHeight="1" thickBot="1">
      <c r="A41" s="175" t="s">
        <v>176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308"/>
      <c r="Y41" s="309"/>
      <c r="Z41" s="309"/>
      <c r="AA41" s="310"/>
      <c r="AB41" s="311"/>
      <c r="AC41" s="184"/>
      <c r="AD41" s="204" t="s">
        <v>128</v>
      </c>
      <c r="AE41" s="315"/>
      <c r="AF41" s="315"/>
      <c r="AG41" s="315"/>
      <c r="AH41" s="316"/>
      <c r="AI41" s="317">
        <f>SUM(AI39:AK40)</f>
        <v>0</v>
      </c>
      <c r="AJ41" s="318"/>
      <c r="AK41" s="318"/>
      <c r="AL41" s="209" t="s">
        <v>60</v>
      </c>
      <c r="AM41" s="210"/>
    </row>
    <row r="42" spans="1:84" s="117" customFormat="1" ht="14.25" thickBot="1">
      <c r="A42" s="102" t="s">
        <v>130</v>
      </c>
      <c r="B42" s="103"/>
      <c r="C42" s="103"/>
      <c r="D42" s="103"/>
      <c r="E42" s="103"/>
      <c r="F42" s="103"/>
      <c r="G42" s="104"/>
      <c r="H42" s="103" t="s">
        <v>131</v>
      </c>
      <c r="I42" s="103"/>
      <c r="J42" s="103"/>
      <c r="K42" s="103"/>
      <c r="L42" s="103"/>
      <c r="M42" s="102" t="s">
        <v>132</v>
      </c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4"/>
      <c r="AN42" s="89"/>
      <c r="AX42" s="211" t="str">
        <f>IF(X40&gt;=AI41,"○","！（補助上限額を超過しています）")</f>
        <v>○</v>
      </c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3"/>
    </row>
    <row r="43" spans="1:84" s="117" customFormat="1" ht="13.5" customHeight="1">
      <c r="A43" s="214" t="s">
        <v>134</v>
      </c>
      <c r="B43" s="215"/>
      <c r="C43" s="215"/>
      <c r="D43" s="215"/>
      <c r="E43" s="216"/>
      <c r="F43" s="216"/>
      <c r="G43" s="217"/>
      <c r="H43" s="218"/>
      <c r="I43" s="218"/>
      <c r="J43" s="218"/>
      <c r="K43" s="218"/>
      <c r="L43" s="218"/>
      <c r="M43" s="219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1"/>
      <c r="AN43" s="89"/>
      <c r="AT43" s="319"/>
    </row>
    <row r="44" spans="1:84" ht="15" customHeight="1">
      <c r="A44" s="222" t="s">
        <v>136</v>
      </c>
      <c r="B44" s="223"/>
      <c r="C44" s="223"/>
      <c r="D44" s="223"/>
      <c r="E44" s="224"/>
      <c r="F44" s="224"/>
      <c r="G44" s="225"/>
      <c r="H44" s="226"/>
      <c r="I44" s="226"/>
      <c r="J44" s="226"/>
      <c r="K44" s="226"/>
      <c r="L44" s="226"/>
      <c r="M44" s="227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9"/>
    </row>
    <row r="45" spans="1:84" ht="15" customHeight="1">
      <c r="A45" s="222" t="s">
        <v>138</v>
      </c>
      <c r="B45" s="223"/>
      <c r="C45" s="223"/>
      <c r="D45" s="223"/>
      <c r="E45" s="224"/>
      <c r="F45" s="224"/>
      <c r="G45" s="225"/>
      <c r="H45" s="226"/>
      <c r="I45" s="226"/>
      <c r="J45" s="226"/>
      <c r="K45" s="226"/>
      <c r="L45" s="226"/>
      <c r="M45" s="227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9"/>
    </row>
    <row r="46" spans="1:84" ht="15" customHeight="1">
      <c r="A46" s="222" t="s">
        <v>140</v>
      </c>
      <c r="B46" s="223"/>
      <c r="C46" s="223"/>
      <c r="D46" s="223"/>
      <c r="E46" s="224"/>
      <c r="F46" s="224"/>
      <c r="G46" s="225"/>
      <c r="H46" s="226"/>
      <c r="I46" s="226"/>
      <c r="J46" s="226"/>
      <c r="K46" s="226"/>
      <c r="L46" s="226"/>
      <c r="M46" s="227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9"/>
    </row>
    <row r="47" spans="1:84" ht="15" customHeight="1">
      <c r="A47" s="222" t="s">
        <v>142</v>
      </c>
      <c r="B47" s="223"/>
      <c r="C47" s="223"/>
      <c r="D47" s="223"/>
      <c r="E47" s="224"/>
      <c r="F47" s="224"/>
      <c r="G47" s="225"/>
      <c r="H47" s="226"/>
      <c r="I47" s="226"/>
      <c r="J47" s="226"/>
      <c r="K47" s="226"/>
      <c r="L47" s="226"/>
      <c r="M47" s="227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9"/>
    </row>
    <row r="48" spans="1:84" ht="15" customHeight="1">
      <c r="A48" s="222" t="s">
        <v>144</v>
      </c>
      <c r="B48" s="223"/>
      <c r="C48" s="223"/>
      <c r="D48" s="223"/>
      <c r="E48" s="224"/>
      <c r="F48" s="224"/>
      <c r="G48" s="225"/>
      <c r="H48" s="226"/>
      <c r="I48" s="226"/>
      <c r="J48" s="226"/>
      <c r="K48" s="226"/>
      <c r="L48" s="226"/>
      <c r="M48" s="227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9"/>
    </row>
    <row r="49" spans="1:39" ht="15" customHeight="1">
      <c r="A49" s="222" t="s">
        <v>146</v>
      </c>
      <c r="B49" s="223"/>
      <c r="C49" s="223"/>
      <c r="D49" s="223"/>
      <c r="E49" s="224"/>
      <c r="F49" s="224"/>
      <c r="G49" s="225"/>
      <c r="H49" s="226"/>
      <c r="I49" s="226"/>
      <c r="J49" s="226"/>
      <c r="K49" s="226"/>
      <c r="L49" s="226"/>
      <c r="M49" s="227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9"/>
    </row>
    <row r="50" spans="1:39" ht="15" customHeight="1">
      <c r="A50" s="222" t="s">
        <v>149</v>
      </c>
      <c r="B50" s="231"/>
      <c r="C50" s="231"/>
      <c r="D50" s="231"/>
      <c r="E50" s="231"/>
      <c r="F50" s="231"/>
      <c r="G50" s="232"/>
      <c r="H50" s="226"/>
      <c r="I50" s="226"/>
      <c r="J50" s="226"/>
      <c r="K50" s="226"/>
      <c r="L50" s="226"/>
      <c r="M50" s="227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9"/>
    </row>
    <row r="51" spans="1:39" ht="15" customHeight="1">
      <c r="A51" s="233" t="s">
        <v>151</v>
      </c>
      <c r="B51" s="234"/>
      <c r="C51" s="234"/>
      <c r="D51" s="234"/>
      <c r="E51" s="235"/>
      <c r="F51" s="235"/>
      <c r="G51" s="236"/>
      <c r="H51" s="237"/>
      <c r="I51" s="237"/>
      <c r="J51" s="237"/>
      <c r="K51" s="237"/>
      <c r="L51" s="237"/>
      <c r="M51" s="238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40"/>
    </row>
    <row r="52" spans="1:39" ht="15" customHeight="1">
      <c r="A52" s="241" t="s">
        <v>153</v>
      </c>
      <c r="B52" s="320"/>
      <c r="C52" s="320"/>
      <c r="D52" s="320"/>
      <c r="E52" s="242"/>
      <c r="F52" s="242"/>
      <c r="G52" s="243"/>
      <c r="H52" s="244">
        <f>SUM(H43:L51)</f>
        <v>0</v>
      </c>
      <c r="I52" s="244"/>
      <c r="J52" s="244"/>
      <c r="K52" s="244"/>
      <c r="L52" s="245"/>
      <c r="M52" s="246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8"/>
    </row>
    <row r="53" spans="1:39" ht="15" customHeight="1">
      <c r="A53" s="249"/>
      <c r="B53" s="249"/>
      <c r="C53" s="249"/>
      <c r="D53" s="249"/>
      <c r="E53" s="321"/>
      <c r="F53" s="321"/>
      <c r="G53" s="321"/>
      <c r="H53" s="321"/>
      <c r="I53" s="321"/>
      <c r="J53" s="322"/>
      <c r="K53" s="322"/>
      <c r="L53" s="322"/>
      <c r="M53" s="322"/>
      <c r="N53" s="322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3"/>
      <c r="Z53" s="323"/>
      <c r="AA53" s="323"/>
      <c r="AB53" s="323"/>
      <c r="AC53" s="323"/>
      <c r="AD53" s="323"/>
      <c r="AE53" s="321"/>
      <c r="AF53" s="321"/>
      <c r="AG53" s="321"/>
      <c r="AH53" s="321"/>
      <c r="AI53" s="321"/>
      <c r="AJ53" s="321"/>
      <c r="AK53" s="321"/>
      <c r="AL53" s="321"/>
      <c r="AM53" s="321"/>
    </row>
    <row r="54" spans="1:39" ht="15" customHeight="1">
      <c r="A54" s="324" t="s">
        <v>177</v>
      </c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180"/>
      <c r="Z54" s="180"/>
      <c r="AA54" s="180"/>
      <c r="AB54" s="180"/>
      <c r="AC54" s="180"/>
      <c r="AD54" s="180"/>
      <c r="AE54" s="325"/>
      <c r="AF54" s="325"/>
      <c r="AG54" s="325"/>
      <c r="AH54" s="325"/>
      <c r="AI54" s="325"/>
      <c r="AJ54" s="325"/>
      <c r="AK54" s="325"/>
      <c r="AL54" s="325"/>
      <c r="AM54" s="325"/>
    </row>
    <row r="55" spans="1:39" ht="4.5" customHeight="1"/>
  </sheetData>
  <sheetProtection formatCells="0" formatColumns="0" formatRows="0" insertColumns="0" insertRows="0" autoFilter="0"/>
  <mergeCells count="132">
    <mergeCell ref="H52:L52"/>
    <mergeCell ref="M52:AM52"/>
    <mergeCell ref="H49:L49"/>
    <mergeCell ref="M49:AM49"/>
    <mergeCell ref="H50:L50"/>
    <mergeCell ref="M50:AM50"/>
    <mergeCell ref="H51:L51"/>
    <mergeCell ref="M51:AM51"/>
    <mergeCell ref="H46:L46"/>
    <mergeCell ref="M46:AM46"/>
    <mergeCell ref="H47:L47"/>
    <mergeCell ref="M47:AM47"/>
    <mergeCell ref="H48:L48"/>
    <mergeCell ref="M48:AM48"/>
    <mergeCell ref="H43:L43"/>
    <mergeCell ref="M43:AM43"/>
    <mergeCell ref="H44:L44"/>
    <mergeCell ref="M44:AM44"/>
    <mergeCell ref="H45:L45"/>
    <mergeCell ref="M45:AM45"/>
    <mergeCell ref="AA40:AB41"/>
    <mergeCell ref="AI40:AK40"/>
    <mergeCell ref="AL40:AM40"/>
    <mergeCell ref="AI41:AK41"/>
    <mergeCell ref="AL41:AM41"/>
    <mergeCell ref="A42:G42"/>
    <mergeCell ref="H42:L42"/>
    <mergeCell ref="M42:AM42"/>
    <mergeCell ref="X37:Z37"/>
    <mergeCell ref="AA37:AB37"/>
    <mergeCell ref="AC37:AH37"/>
    <mergeCell ref="AI37:AK37"/>
    <mergeCell ref="AL37:AM37"/>
    <mergeCell ref="X39:AB39"/>
    <mergeCell ref="AC39:AC41"/>
    <mergeCell ref="AI39:AK39"/>
    <mergeCell ref="AL39:AM39"/>
    <mergeCell ref="X40:Z41"/>
    <mergeCell ref="X35:Z35"/>
    <mergeCell ref="AA35:AB35"/>
    <mergeCell ref="AC35:AH35"/>
    <mergeCell ref="AI35:AK35"/>
    <mergeCell ref="AL35:AM35"/>
    <mergeCell ref="X36:Z36"/>
    <mergeCell ref="AA36:AB36"/>
    <mergeCell ref="AC36:AH36"/>
    <mergeCell ref="AI36:AK36"/>
    <mergeCell ref="AL36:AM36"/>
    <mergeCell ref="AA33:AB33"/>
    <mergeCell ref="AC33:AH33"/>
    <mergeCell ref="AI33:AK33"/>
    <mergeCell ref="AL33:AM33"/>
    <mergeCell ref="B34:J37"/>
    <mergeCell ref="X34:Z34"/>
    <mergeCell ref="AA34:AB34"/>
    <mergeCell ref="AC34:AH34"/>
    <mergeCell ref="AI34:AK34"/>
    <mergeCell ref="AL34:AM34"/>
    <mergeCell ref="AE31:AH31"/>
    <mergeCell ref="AI31:AK31"/>
    <mergeCell ref="AL31:AM31"/>
    <mergeCell ref="A32:J33"/>
    <mergeCell ref="X32:Z32"/>
    <mergeCell ref="AA32:AB32"/>
    <mergeCell ref="AC32:AH32"/>
    <mergeCell ref="AI32:AK32"/>
    <mergeCell ref="AL32:AM32"/>
    <mergeCell ref="X33:Z33"/>
    <mergeCell ref="H27:L27"/>
    <mergeCell ref="M27:AM27"/>
    <mergeCell ref="H28:L28"/>
    <mergeCell ref="M28:AM28"/>
    <mergeCell ref="H29:L29"/>
    <mergeCell ref="M29:AM29"/>
    <mergeCell ref="H24:L24"/>
    <mergeCell ref="M24:AM24"/>
    <mergeCell ref="H25:L25"/>
    <mergeCell ref="M25:AM25"/>
    <mergeCell ref="H26:L26"/>
    <mergeCell ref="M26:AM26"/>
    <mergeCell ref="H21:L21"/>
    <mergeCell ref="M21:AM21"/>
    <mergeCell ref="H22:L22"/>
    <mergeCell ref="M22:AM22"/>
    <mergeCell ref="H23:L23"/>
    <mergeCell ref="M23:AM23"/>
    <mergeCell ref="AL18:AM18"/>
    <mergeCell ref="A19:G19"/>
    <mergeCell ref="H19:L19"/>
    <mergeCell ref="M19:AM19"/>
    <mergeCell ref="H20:L20"/>
    <mergeCell ref="M20:AM20"/>
    <mergeCell ref="A14:AM14"/>
    <mergeCell ref="X16:AB16"/>
    <mergeCell ref="AC16:AC18"/>
    <mergeCell ref="AI16:AK16"/>
    <mergeCell ref="AL16:AM16"/>
    <mergeCell ref="X17:Z18"/>
    <mergeCell ref="AA17:AB18"/>
    <mergeCell ref="AI17:AK17"/>
    <mergeCell ref="AL17:AM17"/>
    <mergeCell ref="AI18:AK18"/>
    <mergeCell ref="AE10:AF10"/>
    <mergeCell ref="AG10:AI10"/>
    <mergeCell ref="AJ10:AK10"/>
    <mergeCell ref="AL10:AM10"/>
    <mergeCell ref="AP10:AU10"/>
    <mergeCell ref="A11:H12"/>
    <mergeCell ref="A10:G10"/>
    <mergeCell ref="H10:Q10"/>
    <mergeCell ref="R10:W10"/>
    <mergeCell ref="X10:Y10"/>
    <mergeCell ref="Z10:AB10"/>
    <mergeCell ref="AC10:AD10"/>
    <mergeCell ref="AH8:AM8"/>
    <mergeCell ref="D9:G9"/>
    <mergeCell ref="H9:K9"/>
    <mergeCell ref="L9:Y9"/>
    <mergeCell ref="AC9:AG9"/>
    <mergeCell ref="AH9:AM9"/>
    <mergeCell ref="A8:C9"/>
    <mergeCell ref="D8:G8"/>
    <mergeCell ref="H8:K8"/>
    <mergeCell ref="L8:Y8"/>
    <mergeCell ref="Z8:AB9"/>
    <mergeCell ref="AC8:AG8"/>
    <mergeCell ref="A3:AM3"/>
    <mergeCell ref="A5:AM5"/>
    <mergeCell ref="A7:G7"/>
    <mergeCell ref="H7:N7"/>
    <mergeCell ref="O7:S7"/>
    <mergeCell ref="T7:AM7"/>
  </mergeCells>
  <phoneticPr fontId="3"/>
  <dataValidations count="2">
    <dataValidation type="list" allowBlank="1" showInputMessage="1" showErrorMessage="1" sqref="H10:Q10">
      <formula1>$CA$5:$CA$40</formula1>
    </dataValidation>
    <dataValidation imeMode="halfAlpha" allowBlank="1" showInputMessage="1" showErrorMessage="1" sqref="S16:V18 J16:N18 AC9:AG9 H7:N7 D9:G9 X10:Y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23</xdr:col>
                    <xdr:colOff>152400</xdr:colOff>
                    <xdr:row>10</xdr:row>
                    <xdr:rowOff>0</xdr:rowOff>
                  </from>
                  <to>
                    <xdr:col>25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228600</xdr:rowOff>
                  </from>
                  <to>
                    <xdr:col>9</xdr:col>
                    <xdr:colOff>38100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9525</xdr:rowOff>
                  </from>
                  <to>
                    <xdr:col>9</xdr:col>
                    <xdr:colOff>47625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'T:\004_介護事業係2\★★★コロナ介護サービス事業所等に対するサービス継続支援事業\３_県交付要綱\支援金交付要綱\支援金様式\HP\01HP様式\01交付申請\[shinsei_kisairei.xlsm]計算用'!#REF!</xm:f>
          </x14:formula1>
          <xm:sqref>H9:K9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CF55"/>
  <sheetViews>
    <sheetView showZeros="0" view="pageBreakPreview" topLeftCell="A40" zoomScale="130" zoomScaleNormal="160" zoomScaleSheetLayoutView="130" workbookViewId="0">
      <selection activeCell="R53" sqref="R53"/>
    </sheetView>
  </sheetViews>
  <sheetFormatPr defaultColWidth="2.25" defaultRowHeight="13.5"/>
  <cols>
    <col min="1" max="1" width="2.25" style="89" customWidth="1"/>
    <col min="2" max="7" width="2.25" style="89"/>
    <col min="8" max="19" width="2.5" style="89" bestFit="1" customWidth="1"/>
    <col min="20" max="40" width="2.25" style="89"/>
    <col min="41" max="47" width="2.25" style="89" hidden="1" customWidth="1"/>
    <col min="48" max="78" width="2.25" style="89"/>
    <col min="79" max="79" width="49.125" style="89" customWidth="1"/>
    <col min="80" max="87" width="8.125" style="89" customWidth="1"/>
    <col min="88" max="16384" width="2.25" style="89"/>
  </cols>
  <sheetData>
    <row r="1" spans="1:84">
      <c r="A1" s="89" t="s">
        <v>82</v>
      </c>
    </row>
    <row r="2" spans="1:84" ht="3" customHeight="1"/>
    <row r="3" spans="1:84">
      <c r="A3" s="90" t="s">
        <v>83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2"/>
      <c r="CA3" s="93"/>
      <c r="CB3" s="94" t="s">
        <v>84</v>
      </c>
      <c r="CC3" s="93"/>
      <c r="CD3" s="93"/>
      <c r="CE3" s="94" t="s">
        <v>85</v>
      </c>
      <c r="CF3" s="93"/>
    </row>
    <row r="4" spans="1:84" ht="4.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CA4" s="93"/>
      <c r="CB4" s="94" t="s">
        <v>86</v>
      </c>
      <c r="CC4" s="94"/>
      <c r="CD4" s="94" t="s">
        <v>87</v>
      </c>
      <c r="CE4" s="94" t="s">
        <v>86</v>
      </c>
      <c r="CF4" s="93"/>
    </row>
    <row r="5" spans="1:84">
      <c r="A5" s="96" t="s">
        <v>88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  <c r="CA5" s="99" t="s">
        <v>89</v>
      </c>
      <c r="CB5" s="100">
        <v>892</v>
      </c>
      <c r="CC5" s="99" t="s">
        <v>90</v>
      </c>
      <c r="CD5" s="99"/>
      <c r="CE5" s="100">
        <v>200</v>
      </c>
      <c r="CF5" s="99" t="s">
        <v>90</v>
      </c>
    </row>
    <row r="6" spans="1:84" ht="4.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CA6" s="99" t="s">
        <v>91</v>
      </c>
      <c r="CB6" s="100">
        <v>1137</v>
      </c>
      <c r="CC6" s="99" t="s">
        <v>90</v>
      </c>
      <c r="CD6" s="99"/>
      <c r="CE6" s="100">
        <v>200</v>
      </c>
      <c r="CF6" s="99" t="s">
        <v>90</v>
      </c>
    </row>
    <row r="7" spans="1:84" ht="17.25" customHeight="1">
      <c r="A7" s="102" t="s">
        <v>92</v>
      </c>
      <c r="B7" s="103"/>
      <c r="C7" s="103"/>
      <c r="D7" s="103"/>
      <c r="E7" s="103"/>
      <c r="F7" s="103"/>
      <c r="G7" s="104"/>
      <c r="H7" s="105" t="s">
        <v>178</v>
      </c>
      <c r="I7" s="106"/>
      <c r="J7" s="106"/>
      <c r="K7" s="106"/>
      <c r="L7" s="106"/>
      <c r="M7" s="106"/>
      <c r="N7" s="107"/>
      <c r="O7" s="102" t="s">
        <v>93</v>
      </c>
      <c r="P7" s="103"/>
      <c r="Q7" s="103"/>
      <c r="R7" s="103"/>
      <c r="S7" s="104"/>
      <c r="T7" s="108" t="s">
        <v>179</v>
      </c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10"/>
      <c r="CA7" s="99" t="s">
        <v>94</v>
      </c>
      <c r="CB7" s="100">
        <v>1480</v>
      </c>
      <c r="CC7" s="99" t="s">
        <v>90</v>
      </c>
      <c r="CD7" s="99"/>
      <c r="CE7" s="100">
        <v>200</v>
      </c>
      <c r="CF7" s="99" t="s">
        <v>90</v>
      </c>
    </row>
    <row r="8" spans="1:84">
      <c r="A8" s="111" t="s">
        <v>95</v>
      </c>
      <c r="B8" s="112"/>
      <c r="C8" s="113"/>
      <c r="D8" s="102" t="s">
        <v>96</v>
      </c>
      <c r="E8" s="103"/>
      <c r="F8" s="103"/>
      <c r="G8" s="104"/>
      <c r="H8" s="102" t="s">
        <v>97</v>
      </c>
      <c r="I8" s="103"/>
      <c r="J8" s="103"/>
      <c r="K8" s="104"/>
      <c r="L8" s="102" t="s">
        <v>98</v>
      </c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4"/>
      <c r="Z8" s="111" t="s">
        <v>99</v>
      </c>
      <c r="AA8" s="112"/>
      <c r="AB8" s="113"/>
      <c r="AC8" s="102" t="s">
        <v>80</v>
      </c>
      <c r="AD8" s="103"/>
      <c r="AE8" s="103"/>
      <c r="AF8" s="103"/>
      <c r="AG8" s="103"/>
      <c r="AH8" s="114" t="s">
        <v>100</v>
      </c>
      <c r="AI8" s="115"/>
      <c r="AJ8" s="115"/>
      <c r="AK8" s="115"/>
      <c r="AL8" s="115"/>
      <c r="AM8" s="116"/>
      <c r="AV8" s="117"/>
      <c r="CA8" s="118" t="s">
        <v>101</v>
      </c>
      <c r="CB8" s="100">
        <v>384</v>
      </c>
      <c r="CC8" s="99" t="s">
        <v>90</v>
      </c>
      <c r="CD8" s="99"/>
      <c r="CE8" s="100">
        <v>200</v>
      </c>
      <c r="CF8" s="99" t="s">
        <v>90</v>
      </c>
    </row>
    <row r="9" spans="1:84" ht="17.25" customHeight="1">
      <c r="A9" s="119"/>
      <c r="B9" s="120"/>
      <c r="C9" s="121"/>
      <c r="D9" s="122" t="s">
        <v>181</v>
      </c>
      <c r="E9" s="123"/>
      <c r="F9" s="123"/>
      <c r="G9" s="124"/>
      <c r="H9" s="125" t="s">
        <v>102</v>
      </c>
      <c r="I9" s="126"/>
      <c r="J9" s="126"/>
      <c r="K9" s="127"/>
      <c r="L9" s="128" t="s">
        <v>180</v>
      </c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30"/>
      <c r="Z9" s="119"/>
      <c r="AA9" s="120"/>
      <c r="AB9" s="121"/>
      <c r="AC9" s="128" t="s">
        <v>182</v>
      </c>
      <c r="AD9" s="129"/>
      <c r="AE9" s="129"/>
      <c r="AF9" s="129"/>
      <c r="AG9" s="130"/>
      <c r="AH9" s="131" t="s">
        <v>183</v>
      </c>
      <c r="AI9" s="132"/>
      <c r="AJ9" s="132"/>
      <c r="AK9" s="132"/>
      <c r="AL9" s="132"/>
      <c r="AM9" s="133"/>
      <c r="CA9" s="99" t="s">
        <v>103</v>
      </c>
      <c r="CB9" s="100">
        <v>375</v>
      </c>
      <c r="CC9" s="99" t="s">
        <v>90</v>
      </c>
      <c r="CD9" s="99"/>
      <c r="CE9" s="100">
        <v>200</v>
      </c>
      <c r="CF9" s="99" t="s">
        <v>90</v>
      </c>
    </row>
    <row r="10" spans="1:84" s="117" customFormat="1" ht="20.25" customHeight="1">
      <c r="A10" s="134" t="s">
        <v>104</v>
      </c>
      <c r="B10" s="135"/>
      <c r="C10" s="135"/>
      <c r="D10" s="135"/>
      <c r="E10" s="135"/>
      <c r="F10" s="135"/>
      <c r="G10" s="135"/>
      <c r="H10" s="136" t="s">
        <v>89</v>
      </c>
      <c r="I10" s="137"/>
      <c r="J10" s="137"/>
      <c r="K10" s="137"/>
      <c r="L10" s="137"/>
      <c r="M10" s="137"/>
      <c r="N10" s="137"/>
      <c r="O10" s="137"/>
      <c r="P10" s="137"/>
      <c r="Q10" s="138"/>
      <c r="R10" s="139" t="s">
        <v>105</v>
      </c>
      <c r="S10" s="140"/>
      <c r="T10" s="140"/>
      <c r="U10" s="140"/>
      <c r="V10" s="140"/>
      <c r="W10" s="141"/>
      <c r="X10" s="142">
        <v>15</v>
      </c>
      <c r="Y10" s="143"/>
      <c r="Z10" s="144" t="s">
        <v>106</v>
      </c>
      <c r="AA10" s="115"/>
      <c r="AB10" s="116"/>
      <c r="AC10" s="109">
        <v>25</v>
      </c>
      <c r="AD10" s="109"/>
      <c r="AE10" s="145" t="s">
        <v>107</v>
      </c>
      <c r="AF10" s="146"/>
      <c r="AG10" s="147" t="s">
        <v>108</v>
      </c>
      <c r="AH10" s="148"/>
      <c r="AI10" s="149"/>
      <c r="AJ10" s="109">
        <v>16</v>
      </c>
      <c r="AK10" s="109"/>
      <c r="AL10" s="145" t="s">
        <v>107</v>
      </c>
      <c r="AM10" s="146"/>
      <c r="AP10" s="150"/>
      <c r="AQ10" s="150"/>
      <c r="AR10" s="150"/>
      <c r="AS10" s="150"/>
      <c r="AT10" s="150"/>
      <c r="AU10" s="150"/>
      <c r="CA10" s="99" t="s">
        <v>109</v>
      </c>
      <c r="CB10" s="100">
        <v>939</v>
      </c>
      <c r="CC10" s="99" t="s">
        <v>90</v>
      </c>
      <c r="CD10" s="99"/>
      <c r="CE10" s="100">
        <v>200</v>
      </c>
      <c r="CF10" s="99" t="s">
        <v>90</v>
      </c>
    </row>
    <row r="11" spans="1:84" s="117" customFormat="1" ht="18" customHeight="1">
      <c r="A11" s="151" t="s">
        <v>110</v>
      </c>
      <c r="B11" s="152"/>
      <c r="C11" s="152"/>
      <c r="D11" s="152"/>
      <c r="E11" s="152"/>
      <c r="F11" s="152"/>
      <c r="G11" s="152"/>
      <c r="H11" s="153"/>
      <c r="I11" s="154"/>
      <c r="J11" s="155" t="s">
        <v>111</v>
      </c>
      <c r="K11" s="156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4"/>
      <c r="Z11" s="155" t="s">
        <v>112</v>
      </c>
      <c r="AA11" s="156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8"/>
      <c r="CA11" s="99" t="s">
        <v>113</v>
      </c>
      <c r="CB11" s="100">
        <v>1181</v>
      </c>
      <c r="CC11" s="99" t="s">
        <v>90</v>
      </c>
      <c r="CD11" s="99"/>
      <c r="CE11" s="100">
        <v>200</v>
      </c>
      <c r="CF11" s="99" t="s">
        <v>90</v>
      </c>
    </row>
    <row r="12" spans="1:84" s="117" customFormat="1" ht="18" customHeight="1">
      <c r="A12" s="159"/>
      <c r="B12" s="160"/>
      <c r="C12" s="160"/>
      <c r="D12" s="160"/>
      <c r="E12" s="160"/>
      <c r="F12" s="160"/>
      <c r="G12" s="160"/>
      <c r="H12" s="161"/>
      <c r="I12" s="162"/>
      <c r="J12" s="163" t="s">
        <v>114</v>
      </c>
      <c r="K12" s="164"/>
      <c r="L12" s="165"/>
      <c r="M12" s="165"/>
      <c r="N12" s="165"/>
      <c r="O12" s="165"/>
      <c r="P12" s="165"/>
      <c r="Q12" s="165"/>
      <c r="R12" s="165"/>
      <c r="S12" s="165"/>
      <c r="T12" s="165"/>
      <c r="U12" s="164"/>
      <c r="V12" s="165"/>
      <c r="W12" s="165"/>
      <c r="X12" s="165"/>
      <c r="Y12" s="166"/>
      <c r="Z12" s="167"/>
      <c r="AA12" s="164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8"/>
      <c r="CA12" s="99" t="s">
        <v>115</v>
      </c>
      <c r="CB12" s="100">
        <v>1885</v>
      </c>
      <c r="CC12" s="99" t="s">
        <v>90</v>
      </c>
      <c r="CD12" s="99"/>
      <c r="CE12" s="100">
        <v>200</v>
      </c>
      <c r="CF12" s="99" t="s">
        <v>90</v>
      </c>
    </row>
    <row r="13" spans="1:84" s="117" customFormat="1" ht="3" customHeight="1">
      <c r="A13" s="169"/>
      <c r="B13" s="169"/>
      <c r="C13" s="169"/>
      <c r="D13" s="169"/>
      <c r="E13" s="169"/>
      <c r="F13" s="169"/>
      <c r="G13" s="169"/>
      <c r="H13" s="169"/>
      <c r="I13" s="170"/>
      <c r="J13" s="171"/>
      <c r="K13" s="172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CA13" s="99" t="s">
        <v>116</v>
      </c>
      <c r="CB13" s="100">
        <f>CD13*個票2!$AC$10</f>
        <v>1100</v>
      </c>
      <c r="CC13" s="99" t="s">
        <v>117</v>
      </c>
      <c r="CD13" s="99">
        <v>44</v>
      </c>
      <c r="CE13" s="100">
        <v>200</v>
      </c>
      <c r="CF13" s="99" t="s">
        <v>90</v>
      </c>
    </row>
    <row r="14" spans="1:84" s="117" customFormat="1" ht="14.25" customHeight="1">
      <c r="A14" s="96" t="s">
        <v>118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8"/>
      <c r="CA14" s="99" t="s">
        <v>119</v>
      </c>
      <c r="CB14" s="100">
        <f>CD14*個票2!$AC$10</f>
        <v>1100</v>
      </c>
      <c r="CC14" s="99" t="s">
        <v>117</v>
      </c>
      <c r="CD14" s="99">
        <v>44</v>
      </c>
      <c r="CE14" s="100">
        <v>200</v>
      </c>
      <c r="CF14" s="99" t="s">
        <v>90</v>
      </c>
    </row>
    <row r="15" spans="1:84" s="117" customFormat="1" ht="3" customHeight="1" thickBot="1">
      <c r="A15" s="169"/>
      <c r="B15" s="169"/>
      <c r="C15" s="169"/>
      <c r="D15" s="169"/>
      <c r="E15" s="169"/>
      <c r="F15" s="169"/>
      <c r="G15" s="169"/>
      <c r="H15" s="169"/>
      <c r="I15" s="170"/>
      <c r="J15" s="171"/>
      <c r="K15" s="172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01"/>
      <c r="Y15" s="101"/>
      <c r="Z15" s="101"/>
      <c r="AA15" s="101"/>
      <c r="AB15" s="101"/>
      <c r="AC15" s="101"/>
      <c r="AD15" s="157"/>
      <c r="AE15" s="173"/>
      <c r="AF15" s="173"/>
      <c r="AG15" s="173"/>
      <c r="AH15" s="173"/>
      <c r="AI15" s="173"/>
      <c r="AJ15" s="173"/>
      <c r="AK15" s="173"/>
      <c r="AL15" s="173"/>
      <c r="AM15" s="173"/>
      <c r="CA15" s="99" t="s">
        <v>120</v>
      </c>
      <c r="CB15" s="100">
        <v>534</v>
      </c>
      <c r="CC15" s="99" t="s">
        <v>90</v>
      </c>
      <c r="CD15" s="99"/>
      <c r="CE15" s="100">
        <v>200</v>
      </c>
      <c r="CF15" s="99" t="s">
        <v>90</v>
      </c>
    </row>
    <row r="16" spans="1:84" s="117" customFormat="1" ht="15.75" customHeight="1" thickBot="1">
      <c r="A16" s="174" t="s">
        <v>65</v>
      </c>
      <c r="B16" s="169"/>
      <c r="C16" s="175"/>
      <c r="D16" s="169"/>
      <c r="E16" s="176"/>
      <c r="F16" s="169"/>
      <c r="G16" s="169"/>
      <c r="H16" s="169"/>
      <c r="I16" s="169"/>
      <c r="J16" s="177"/>
      <c r="K16" s="177"/>
      <c r="L16" s="177"/>
      <c r="M16" s="177"/>
      <c r="N16" s="177"/>
      <c r="O16" s="178"/>
      <c r="P16" s="179"/>
      <c r="Q16" s="180"/>
      <c r="R16" s="180"/>
      <c r="S16" s="177"/>
      <c r="T16" s="171"/>
      <c r="U16" s="177"/>
      <c r="V16" s="177"/>
      <c r="W16" s="175"/>
      <c r="X16" s="181" t="s">
        <v>121</v>
      </c>
      <c r="Y16" s="182"/>
      <c r="Z16" s="182"/>
      <c r="AA16" s="182"/>
      <c r="AB16" s="183"/>
      <c r="AC16" s="184" t="s">
        <v>122</v>
      </c>
      <c r="AD16" s="185" t="s">
        <v>123</v>
      </c>
      <c r="AE16" s="186"/>
      <c r="AF16" s="186"/>
      <c r="AG16" s="187"/>
      <c r="AH16" s="186"/>
      <c r="AI16" s="188">
        <f>MIN(X17,ROUNDDOWN(H29/1000,0))</f>
        <v>892</v>
      </c>
      <c r="AJ16" s="189"/>
      <c r="AK16" s="189"/>
      <c r="AL16" s="190" t="s">
        <v>60</v>
      </c>
      <c r="AM16" s="191"/>
      <c r="AN16" s="89"/>
      <c r="CA16" s="99" t="s">
        <v>124</v>
      </c>
      <c r="CB16" s="100">
        <v>564</v>
      </c>
      <c r="CC16" s="99" t="s">
        <v>90</v>
      </c>
      <c r="CD16" s="99"/>
      <c r="CE16" s="100">
        <v>200</v>
      </c>
      <c r="CF16" s="99" t="s">
        <v>90</v>
      </c>
    </row>
    <row r="17" spans="1:84" s="117" customFormat="1" ht="15.75" customHeight="1">
      <c r="A17" s="174"/>
      <c r="B17" s="169"/>
      <c r="C17" s="175"/>
      <c r="D17" s="169"/>
      <c r="E17" s="176"/>
      <c r="F17" s="169"/>
      <c r="G17" s="169"/>
      <c r="H17" s="169"/>
      <c r="I17" s="169"/>
      <c r="J17" s="177"/>
      <c r="K17" s="177"/>
      <c r="L17" s="177"/>
      <c r="M17" s="177"/>
      <c r="N17" s="177"/>
      <c r="O17" s="178"/>
      <c r="P17" s="179"/>
      <c r="Q17" s="180"/>
      <c r="R17" s="180"/>
      <c r="S17" s="177"/>
      <c r="T17" s="171"/>
      <c r="U17" s="177"/>
      <c r="V17" s="177"/>
      <c r="W17" s="192"/>
      <c r="X17" s="193">
        <f>IFERROR(VLOOKUP(H10,個票2!CA5:CB40,2,FALSE),"")</f>
        <v>892</v>
      </c>
      <c r="Y17" s="194"/>
      <c r="Z17" s="194"/>
      <c r="AA17" s="195" t="s">
        <v>60</v>
      </c>
      <c r="AB17" s="196"/>
      <c r="AC17" s="184"/>
      <c r="AD17" s="197" t="s">
        <v>125</v>
      </c>
      <c r="AE17" s="198"/>
      <c r="AF17" s="198"/>
      <c r="AG17" s="198"/>
      <c r="AH17" s="199"/>
      <c r="AI17" s="200"/>
      <c r="AJ17" s="201"/>
      <c r="AK17" s="201"/>
      <c r="AL17" s="202" t="s">
        <v>60</v>
      </c>
      <c r="AM17" s="203"/>
      <c r="AN17" s="89"/>
      <c r="CA17" s="99" t="s">
        <v>126</v>
      </c>
      <c r="CB17" s="100">
        <v>518</v>
      </c>
      <c r="CC17" s="99" t="s">
        <v>90</v>
      </c>
      <c r="CD17" s="99"/>
      <c r="CE17" s="100">
        <v>200</v>
      </c>
      <c r="CF17" s="99" t="s">
        <v>90</v>
      </c>
    </row>
    <row r="18" spans="1:84" ht="19.5" customHeight="1" thickBot="1">
      <c r="A18" s="175" t="s">
        <v>127</v>
      </c>
      <c r="B18" s="169"/>
      <c r="C18" s="175"/>
      <c r="D18" s="169"/>
      <c r="E18" s="176"/>
      <c r="F18" s="169"/>
      <c r="G18" s="169"/>
      <c r="H18" s="169"/>
      <c r="I18" s="169"/>
      <c r="J18" s="177"/>
      <c r="K18" s="177"/>
      <c r="L18" s="177"/>
      <c r="M18" s="177"/>
      <c r="N18" s="177"/>
      <c r="O18" s="178"/>
      <c r="P18" s="179"/>
      <c r="Q18" s="180"/>
      <c r="R18" s="180"/>
      <c r="S18" s="177"/>
      <c r="T18" s="171"/>
      <c r="U18" s="177"/>
      <c r="V18" s="177"/>
      <c r="W18" s="192"/>
      <c r="X18" s="193"/>
      <c r="Y18" s="194"/>
      <c r="Z18" s="194"/>
      <c r="AA18" s="195"/>
      <c r="AB18" s="196"/>
      <c r="AC18" s="184"/>
      <c r="AD18" s="204" t="s">
        <v>128</v>
      </c>
      <c r="AE18" s="205"/>
      <c r="AF18" s="205"/>
      <c r="AG18" s="205"/>
      <c r="AH18" s="206"/>
      <c r="AI18" s="207">
        <f>SUM(AI16:AK17)</f>
        <v>892</v>
      </c>
      <c r="AJ18" s="208"/>
      <c r="AK18" s="208"/>
      <c r="AL18" s="209" t="s">
        <v>60</v>
      </c>
      <c r="AM18" s="210"/>
      <c r="CA18" s="99" t="s">
        <v>129</v>
      </c>
      <c r="CB18" s="100">
        <v>227</v>
      </c>
      <c r="CC18" s="99" t="s">
        <v>90</v>
      </c>
      <c r="CD18" s="99"/>
      <c r="CE18" s="100">
        <v>200</v>
      </c>
      <c r="CF18" s="99" t="s">
        <v>90</v>
      </c>
    </row>
    <row r="19" spans="1:84" ht="14.25" thickBot="1">
      <c r="A19" s="102" t="s">
        <v>130</v>
      </c>
      <c r="B19" s="103"/>
      <c r="C19" s="103"/>
      <c r="D19" s="103"/>
      <c r="E19" s="103"/>
      <c r="F19" s="103"/>
      <c r="G19" s="104"/>
      <c r="H19" s="103" t="s">
        <v>131</v>
      </c>
      <c r="I19" s="103"/>
      <c r="J19" s="103"/>
      <c r="K19" s="103"/>
      <c r="L19" s="103"/>
      <c r="M19" s="102" t="s">
        <v>132</v>
      </c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4"/>
      <c r="AV19" s="117"/>
      <c r="AX19" s="211" t="str">
        <f>IF(X17&gt;=AI18,"○","！（補助上限額を超過しています）")</f>
        <v>○</v>
      </c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3"/>
      <c r="CA19" s="99" t="s">
        <v>133</v>
      </c>
      <c r="CB19" s="100">
        <v>508</v>
      </c>
      <c r="CC19" s="99" t="s">
        <v>90</v>
      </c>
      <c r="CD19" s="99"/>
      <c r="CE19" s="100">
        <v>200</v>
      </c>
      <c r="CF19" s="99" t="s">
        <v>90</v>
      </c>
    </row>
    <row r="20" spans="1:84" ht="15" customHeight="1">
      <c r="A20" s="214" t="s">
        <v>134</v>
      </c>
      <c r="B20" s="215"/>
      <c r="C20" s="215"/>
      <c r="D20" s="215"/>
      <c r="E20" s="216"/>
      <c r="F20" s="216"/>
      <c r="G20" s="217"/>
      <c r="H20" s="218"/>
      <c r="I20" s="218"/>
      <c r="J20" s="218"/>
      <c r="K20" s="218"/>
      <c r="L20" s="218"/>
      <c r="M20" s="219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1"/>
      <c r="CA20" s="99" t="s">
        <v>135</v>
      </c>
      <c r="CB20" s="100">
        <v>204</v>
      </c>
      <c r="CC20" s="99" t="s">
        <v>90</v>
      </c>
      <c r="CD20" s="99"/>
      <c r="CE20" s="100">
        <v>200</v>
      </c>
      <c r="CF20" s="99" t="s">
        <v>90</v>
      </c>
    </row>
    <row r="21" spans="1:84" ht="15" customHeight="1">
      <c r="A21" s="222" t="s">
        <v>136</v>
      </c>
      <c r="B21" s="223"/>
      <c r="C21" s="223"/>
      <c r="D21" s="223"/>
      <c r="E21" s="224"/>
      <c r="F21" s="224"/>
      <c r="G21" s="225"/>
      <c r="H21" s="226"/>
      <c r="I21" s="226"/>
      <c r="J21" s="226"/>
      <c r="K21" s="226"/>
      <c r="L21" s="226"/>
      <c r="M21" s="227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9"/>
      <c r="CA21" s="99" t="s">
        <v>137</v>
      </c>
      <c r="CB21" s="100">
        <v>148</v>
      </c>
      <c r="CC21" s="99" t="s">
        <v>90</v>
      </c>
      <c r="CD21" s="99"/>
      <c r="CE21" s="100">
        <v>200</v>
      </c>
      <c r="CF21" s="99" t="s">
        <v>90</v>
      </c>
    </row>
    <row r="22" spans="1:84" ht="15" customHeight="1">
      <c r="A22" s="222" t="s">
        <v>138</v>
      </c>
      <c r="B22" s="223"/>
      <c r="C22" s="223"/>
      <c r="D22" s="223"/>
      <c r="E22" s="224"/>
      <c r="F22" s="224"/>
      <c r="G22" s="225"/>
      <c r="H22" s="226"/>
      <c r="I22" s="226"/>
      <c r="J22" s="226"/>
      <c r="K22" s="226"/>
      <c r="L22" s="226"/>
      <c r="M22" s="227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9"/>
      <c r="CA22" s="99" t="s">
        <v>139</v>
      </c>
      <c r="CB22" s="100">
        <v>148</v>
      </c>
      <c r="CC22" s="99" t="s">
        <v>90</v>
      </c>
      <c r="CD22" s="99"/>
      <c r="CE22" s="100">
        <v>200</v>
      </c>
      <c r="CF22" s="99" t="s">
        <v>90</v>
      </c>
    </row>
    <row r="23" spans="1:84" ht="15" customHeight="1">
      <c r="A23" s="222" t="s">
        <v>140</v>
      </c>
      <c r="B23" s="223"/>
      <c r="C23" s="223"/>
      <c r="D23" s="223"/>
      <c r="E23" s="224"/>
      <c r="F23" s="224"/>
      <c r="G23" s="225"/>
      <c r="H23" s="226"/>
      <c r="I23" s="226"/>
      <c r="J23" s="226"/>
      <c r="K23" s="226"/>
      <c r="L23" s="226"/>
      <c r="M23" s="227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9"/>
      <c r="CA23" s="230" t="s">
        <v>141</v>
      </c>
      <c r="CB23" s="100">
        <v>33</v>
      </c>
      <c r="CC23" s="99" t="s">
        <v>90</v>
      </c>
      <c r="CD23" s="99"/>
      <c r="CE23" s="100">
        <v>200</v>
      </c>
      <c r="CF23" s="99" t="s">
        <v>90</v>
      </c>
    </row>
    <row r="24" spans="1:84" ht="15" customHeight="1">
      <c r="A24" s="222" t="s">
        <v>142</v>
      </c>
      <c r="B24" s="223"/>
      <c r="C24" s="223"/>
      <c r="D24" s="223"/>
      <c r="E24" s="224"/>
      <c r="F24" s="224"/>
      <c r="G24" s="225"/>
      <c r="H24" s="226"/>
      <c r="I24" s="226"/>
      <c r="J24" s="226"/>
      <c r="K24" s="226"/>
      <c r="L24" s="226"/>
      <c r="M24" s="227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9"/>
      <c r="CA24" s="99" t="s">
        <v>143</v>
      </c>
      <c r="CB24" s="100">
        <v>475</v>
      </c>
      <c r="CC24" s="99" t="s">
        <v>90</v>
      </c>
      <c r="CD24" s="99"/>
      <c r="CE24" s="100">
        <v>200</v>
      </c>
      <c r="CF24" s="99" t="s">
        <v>90</v>
      </c>
    </row>
    <row r="25" spans="1:84" ht="15" customHeight="1">
      <c r="A25" s="222" t="s">
        <v>144</v>
      </c>
      <c r="B25" s="223"/>
      <c r="C25" s="223"/>
      <c r="D25" s="223"/>
      <c r="E25" s="224"/>
      <c r="F25" s="224"/>
      <c r="G25" s="225"/>
      <c r="H25" s="226"/>
      <c r="I25" s="226"/>
      <c r="J25" s="226"/>
      <c r="K25" s="226"/>
      <c r="L25" s="226"/>
      <c r="M25" s="227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9"/>
      <c r="CA25" s="99" t="s">
        <v>145</v>
      </c>
      <c r="CB25" s="100">
        <v>638</v>
      </c>
      <c r="CC25" s="99" t="s">
        <v>90</v>
      </c>
      <c r="CD25" s="99"/>
      <c r="CE25" s="100">
        <v>200</v>
      </c>
      <c r="CF25" s="99" t="s">
        <v>90</v>
      </c>
    </row>
    <row r="26" spans="1:84" ht="15" customHeight="1">
      <c r="A26" s="222" t="s">
        <v>146</v>
      </c>
      <c r="B26" s="223"/>
      <c r="C26" s="223"/>
      <c r="D26" s="223"/>
      <c r="E26" s="224"/>
      <c r="F26" s="224"/>
      <c r="G26" s="225"/>
      <c r="H26" s="226"/>
      <c r="I26" s="226"/>
      <c r="J26" s="226"/>
      <c r="K26" s="226"/>
      <c r="L26" s="226"/>
      <c r="M26" s="227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9"/>
      <c r="CA26" s="99" t="s">
        <v>147</v>
      </c>
      <c r="CB26" s="100">
        <f>CD26*個票2!$AC$10</f>
        <v>950</v>
      </c>
      <c r="CC26" s="99" t="s">
        <v>117</v>
      </c>
      <c r="CD26" s="100">
        <v>38</v>
      </c>
      <c r="CE26" s="100" t="s">
        <v>148</v>
      </c>
      <c r="CF26" s="100"/>
    </row>
    <row r="27" spans="1:84" ht="15" customHeight="1">
      <c r="A27" s="222" t="s">
        <v>149</v>
      </c>
      <c r="B27" s="231"/>
      <c r="C27" s="231"/>
      <c r="D27" s="231"/>
      <c r="E27" s="231"/>
      <c r="F27" s="231"/>
      <c r="G27" s="232"/>
      <c r="H27" s="226"/>
      <c r="I27" s="226"/>
      <c r="J27" s="226"/>
      <c r="K27" s="226"/>
      <c r="L27" s="226"/>
      <c r="M27" s="227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9"/>
      <c r="AV27" s="117"/>
      <c r="CA27" s="99" t="s">
        <v>150</v>
      </c>
      <c r="CB27" s="100">
        <f>CD27*個票2!$AC$10</f>
        <v>1000</v>
      </c>
      <c r="CC27" s="99" t="s">
        <v>117</v>
      </c>
      <c r="CD27" s="100">
        <v>40</v>
      </c>
      <c r="CE27" s="100" t="s">
        <v>148</v>
      </c>
      <c r="CF27" s="100"/>
    </row>
    <row r="28" spans="1:84" ht="15" customHeight="1">
      <c r="A28" s="233" t="s">
        <v>151</v>
      </c>
      <c r="B28" s="234"/>
      <c r="C28" s="234"/>
      <c r="D28" s="234"/>
      <c r="E28" s="235"/>
      <c r="F28" s="235"/>
      <c r="G28" s="236"/>
      <c r="H28" s="237">
        <v>1200850</v>
      </c>
      <c r="I28" s="237"/>
      <c r="J28" s="237"/>
      <c r="K28" s="237"/>
      <c r="L28" s="237"/>
      <c r="M28" s="238" t="s">
        <v>188</v>
      </c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40"/>
      <c r="CA28" s="99" t="s">
        <v>152</v>
      </c>
      <c r="CB28" s="100">
        <f>CD28*個票2!$AC$10</f>
        <v>950</v>
      </c>
      <c r="CC28" s="99" t="s">
        <v>117</v>
      </c>
      <c r="CD28" s="100">
        <v>38</v>
      </c>
      <c r="CE28" s="100" t="s">
        <v>148</v>
      </c>
      <c r="CF28" s="100"/>
    </row>
    <row r="29" spans="1:84" ht="15" customHeight="1">
      <c r="A29" s="241" t="s">
        <v>153</v>
      </c>
      <c r="B29" s="242"/>
      <c r="C29" s="242"/>
      <c r="D29" s="242"/>
      <c r="E29" s="242"/>
      <c r="F29" s="242"/>
      <c r="G29" s="243"/>
      <c r="H29" s="244">
        <f>SUM(H20:L28)</f>
        <v>1200850</v>
      </c>
      <c r="I29" s="244"/>
      <c r="J29" s="244"/>
      <c r="K29" s="244"/>
      <c r="L29" s="245"/>
      <c r="M29" s="246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8"/>
      <c r="CA29" s="99" t="s">
        <v>154</v>
      </c>
      <c r="CB29" s="100">
        <f>CD29*個票2!$AC$10</f>
        <v>1200</v>
      </c>
      <c r="CC29" s="99" t="s">
        <v>117</v>
      </c>
      <c r="CD29" s="100">
        <v>48</v>
      </c>
      <c r="CE29" s="100" t="s">
        <v>148</v>
      </c>
      <c r="CF29" s="100"/>
    </row>
    <row r="30" spans="1:84" ht="11.25" customHeight="1" thickBot="1">
      <c r="A30" s="249"/>
      <c r="B30" s="249"/>
      <c r="C30" s="249"/>
      <c r="D30" s="249"/>
      <c r="E30" s="250"/>
      <c r="F30" s="250"/>
      <c r="G30" s="250"/>
      <c r="H30" s="250"/>
      <c r="I30" s="250"/>
      <c r="J30" s="251"/>
      <c r="K30" s="251"/>
      <c r="L30" s="251"/>
      <c r="M30" s="251"/>
      <c r="N30" s="251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3"/>
      <c r="AI30" s="252"/>
      <c r="AJ30" s="252"/>
      <c r="AK30" s="252"/>
      <c r="AL30" s="252"/>
      <c r="AM30" s="252"/>
      <c r="CA30" s="99" t="s">
        <v>155</v>
      </c>
      <c r="CB30" s="100">
        <f>CD30*個票2!$AC$10</f>
        <v>1075</v>
      </c>
      <c r="CC30" s="99" t="s">
        <v>117</v>
      </c>
      <c r="CD30" s="100">
        <v>43</v>
      </c>
      <c r="CE30" s="100" t="s">
        <v>148</v>
      </c>
      <c r="CF30" s="100"/>
    </row>
    <row r="31" spans="1:84" ht="15" customHeight="1" thickBot="1">
      <c r="A31" s="254" t="s">
        <v>66</v>
      </c>
      <c r="B31" s="169"/>
      <c r="C31" s="169"/>
      <c r="D31" s="169"/>
      <c r="E31" s="169"/>
      <c r="F31" s="169"/>
      <c r="G31" s="169"/>
      <c r="H31" s="169"/>
      <c r="I31" s="170"/>
      <c r="J31" s="171"/>
      <c r="K31" s="172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255" t="s">
        <v>156</v>
      </c>
      <c r="AF31" s="256"/>
      <c r="AG31" s="256"/>
      <c r="AH31" s="257"/>
      <c r="AI31" s="258">
        <f>IFERROR(IF(H10="居宅介護支援事業所",(X34*AI34+X35*AI35+X36*AI36+X37*AI37)/1000,(X32*AI32+X33*AI33)/1000),"")</f>
        <v>0</v>
      </c>
      <c r="AJ31" s="259"/>
      <c r="AK31" s="259"/>
      <c r="AL31" s="190" t="s">
        <v>60</v>
      </c>
      <c r="AM31" s="191"/>
      <c r="AN31" s="117"/>
      <c r="CA31" s="99" t="s">
        <v>157</v>
      </c>
      <c r="CB31" s="100">
        <f>CD31*個票2!$AC$10</f>
        <v>900</v>
      </c>
      <c r="CC31" s="99" t="s">
        <v>117</v>
      </c>
      <c r="CD31" s="100">
        <v>36</v>
      </c>
      <c r="CE31" s="100" t="s">
        <v>148</v>
      </c>
      <c r="CF31" s="100"/>
    </row>
    <row r="32" spans="1:84" ht="15.75" customHeight="1">
      <c r="A32" s="260" t="s">
        <v>158</v>
      </c>
      <c r="B32" s="152"/>
      <c r="C32" s="152"/>
      <c r="D32" s="152"/>
      <c r="E32" s="152"/>
      <c r="F32" s="152"/>
      <c r="G32" s="152"/>
      <c r="H32" s="152"/>
      <c r="I32" s="152"/>
      <c r="J32" s="153"/>
      <c r="K32" s="261" t="s">
        <v>159</v>
      </c>
      <c r="L32" s="262"/>
      <c r="M32" s="263"/>
      <c r="N32" s="264"/>
      <c r="O32" s="264"/>
      <c r="P32" s="264"/>
      <c r="Q32" s="265"/>
      <c r="R32" s="264"/>
      <c r="S32" s="264"/>
      <c r="T32" s="264"/>
      <c r="U32" s="264"/>
      <c r="V32" s="264"/>
      <c r="W32" s="266"/>
      <c r="X32" s="267">
        <f>IF($H$10="介護予防・生活支援サービス事業の事業者","",1500)</f>
        <v>1500</v>
      </c>
      <c r="Y32" s="267"/>
      <c r="Z32" s="267"/>
      <c r="AA32" s="268" t="s">
        <v>160</v>
      </c>
      <c r="AB32" s="269"/>
      <c r="AC32" s="270" t="s">
        <v>161</v>
      </c>
      <c r="AD32" s="271"/>
      <c r="AE32" s="271"/>
      <c r="AF32" s="271"/>
      <c r="AG32" s="271"/>
      <c r="AH32" s="272"/>
      <c r="AI32" s="128"/>
      <c r="AJ32" s="129"/>
      <c r="AK32" s="129"/>
      <c r="AL32" s="273" t="s">
        <v>107</v>
      </c>
      <c r="AM32" s="274"/>
      <c r="AN32" s="117"/>
      <c r="CA32" s="99" t="s">
        <v>162</v>
      </c>
      <c r="CB32" s="100">
        <f>CD32*個票2!$AC$10</f>
        <v>925</v>
      </c>
      <c r="CC32" s="99" t="s">
        <v>117</v>
      </c>
      <c r="CD32" s="100">
        <v>37</v>
      </c>
      <c r="CE32" s="100" t="s">
        <v>148</v>
      </c>
      <c r="CF32" s="100"/>
    </row>
    <row r="33" spans="1:84" s="117" customFormat="1" ht="15.75" customHeight="1">
      <c r="A33" s="275"/>
      <c r="B33" s="160"/>
      <c r="C33" s="160"/>
      <c r="D33" s="160"/>
      <c r="E33" s="160"/>
      <c r="F33" s="160"/>
      <c r="G33" s="160"/>
      <c r="H33" s="160"/>
      <c r="I33" s="160"/>
      <c r="J33" s="161"/>
      <c r="K33" s="261" t="s">
        <v>163</v>
      </c>
      <c r="L33" s="262"/>
      <c r="M33" s="263"/>
      <c r="N33" s="264"/>
      <c r="O33" s="264"/>
      <c r="P33" s="264"/>
      <c r="Q33" s="265"/>
      <c r="R33" s="264"/>
      <c r="S33" s="264"/>
      <c r="T33" s="264"/>
      <c r="U33" s="264"/>
      <c r="V33" s="264"/>
      <c r="W33" s="266"/>
      <c r="X33" s="267">
        <f>IF($H$10="介護予防・生活支援サービス事業の事業者","",3000)</f>
        <v>3000</v>
      </c>
      <c r="Y33" s="267"/>
      <c r="Z33" s="267"/>
      <c r="AA33" s="268" t="s">
        <v>160</v>
      </c>
      <c r="AB33" s="269"/>
      <c r="AC33" s="270" t="s">
        <v>161</v>
      </c>
      <c r="AD33" s="271"/>
      <c r="AE33" s="271"/>
      <c r="AF33" s="271"/>
      <c r="AG33" s="271"/>
      <c r="AH33" s="272"/>
      <c r="AI33" s="128"/>
      <c r="AJ33" s="129"/>
      <c r="AK33" s="129"/>
      <c r="AL33" s="276" t="s">
        <v>107</v>
      </c>
      <c r="AM33" s="277"/>
      <c r="CA33" s="99" t="s">
        <v>164</v>
      </c>
      <c r="CB33" s="100">
        <f>CD33*個票2!$AC$10</f>
        <v>875</v>
      </c>
      <c r="CC33" s="99" t="s">
        <v>117</v>
      </c>
      <c r="CD33" s="100">
        <v>35</v>
      </c>
      <c r="CE33" s="100" t="s">
        <v>148</v>
      </c>
      <c r="CF33" s="100"/>
    </row>
    <row r="34" spans="1:84" s="117" customFormat="1" ht="15.75" customHeight="1">
      <c r="A34" s="278"/>
      <c r="B34" s="279" t="s">
        <v>165</v>
      </c>
      <c r="C34" s="280"/>
      <c r="D34" s="280"/>
      <c r="E34" s="280"/>
      <c r="F34" s="280"/>
      <c r="G34" s="280"/>
      <c r="H34" s="280"/>
      <c r="I34" s="280"/>
      <c r="J34" s="281"/>
      <c r="K34" s="282" t="s">
        <v>159</v>
      </c>
      <c r="L34" s="282"/>
      <c r="M34" s="283"/>
      <c r="N34" s="283"/>
      <c r="O34" s="284"/>
      <c r="P34" s="284"/>
      <c r="Q34" s="282"/>
      <c r="R34" s="282"/>
      <c r="S34" s="282"/>
      <c r="T34" s="282"/>
      <c r="U34" s="282"/>
      <c r="V34" s="282"/>
      <c r="W34" s="285"/>
      <c r="X34" s="267">
        <f>IF($H$10="介護予防・生活支援サービス事業の事業者","",1500)</f>
        <v>1500</v>
      </c>
      <c r="Y34" s="267"/>
      <c r="Z34" s="267"/>
      <c r="AA34" s="268" t="s">
        <v>160</v>
      </c>
      <c r="AB34" s="269"/>
      <c r="AC34" s="270" t="s">
        <v>161</v>
      </c>
      <c r="AD34" s="271"/>
      <c r="AE34" s="271"/>
      <c r="AF34" s="271"/>
      <c r="AG34" s="271"/>
      <c r="AH34" s="272"/>
      <c r="AI34" s="128"/>
      <c r="AJ34" s="129"/>
      <c r="AK34" s="129"/>
      <c r="AL34" s="145" t="s">
        <v>107</v>
      </c>
      <c r="AM34" s="146"/>
      <c r="CA34" s="99" t="s">
        <v>166</v>
      </c>
      <c r="CB34" s="100">
        <f>CD34*個票2!$AC$10</f>
        <v>925</v>
      </c>
      <c r="CC34" s="99" t="s">
        <v>117</v>
      </c>
      <c r="CD34" s="100">
        <v>37</v>
      </c>
      <c r="CE34" s="100" t="s">
        <v>148</v>
      </c>
      <c r="CF34" s="100"/>
    </row>
    <row r="35" spans="1:84" s="117" customFormat="1" ht="15.75" customHeight="1">
      <c r="A35" s="286"/>
      <c r="B35" s="287"/>
      <c r="C35" s="288"/>
      <c r="D35" s="288"/>
      <c r="E35" s="288"/>
      <c r="F35" s="288"/>
      <c r="G35" s="288"/>
      <c r="H35" s="288"/>
      <c r="I35" s="288"/>
      <c r="J35" s="289"/>
      <c r="K35" s="290" t="s">
        <v>167</v>
      </c>
      <c r="L35" s="290"/>
      <c r="M35" s="290"/>
      <c r="N35" s="290"/>
      <c r="O35" s="291"/>
      <c r="P35" s="291"/>
      <c r="Q35" s="292"/>
      <c r="R35" s="292"/>
      <c r="S35" s="292"/>
      <c r="T35" s="292"/>
      <c r="U35" s="292"/>
      <c r="V35" s="292"/>
      <c r="W35" s="293"/>
      <c r="X35" s="267">
        <f>IF($H$10="介護予防・生活支援サービス事業の事業者","",4500)</f>
        <v>4500</v>
      </c>
      <c r="Y35" s="267"/>
      <c r="Z35" s="267"/>
      <c r="AA35" s="268" t="s">
        <v>160</v>
      </c>
      <c r="AB35" s="269"/>
      <c r="AC35" s="270" t="s">
        <v>161</v>
      </c>
      <c r="AD35" s="271"/>
      <c r="AE35" s="271"/>
      <c r="AF35" s="271"/>
      <c r="AG35" s="271"/>
      <c r="AH35" s="272"/>
      <c r="AI35" s="128"/>
      <c r="AJ35" s="129"/>
      <c r="AK35" s="129"/>
      <c r="AL35" s="145" t="s">
        <v>107</v>
      </c>
      <c r="AM35" s="146"/>
      <c r="CA35" s="99" t="s">
        <v>168</v>
      </c>
      <c r="CB35" s="100">
        <f>CD35*個票2!$AC$10</f>
        <v>875</v>
      </c>
      <c r="CC35" s="99" t="s">
        <v>117</v>
      </c>
      <c r="CD35" s="100">
        <v>35</v>
      </c>
      <c r="CE35" s="100" t="s">
        <v>148</v>
      </c>
      <c r="CF35" s="100"/>
    </row>
    <row r="36" spans="1:84" s="117" customFormat="1" ht="15.75" customHeight="1">
      <c r="A36" s="286"/>
      <c r="B36" s="287"/>
      <c r="C36" s="288"/>
      <c r="D36" s="288"/>
      <c r="E36" s="288"/>
      <c r="F36" s="288"/>
      <c r="G36" s="288"/>
      <c r="H36" s="288"/>
      <c r="I36" s="288"/>
      <c r="J36" s="289"/>
      <c r="K36" s="294" t="s">
        <v>163</v>
      </c>
      <c r="L36" s="294"/>
      <c r="M36" s="294"/>
      <c r="N36" s="294"/>
      <c r="O36" s="265"/>
      <c r="P36" s="265"/>
      <c r="Q36" s="264"/>
      <c r="R36" s="264"/>
      <c r="S36" s="264"/>
      <c r="T36" s="264"/>
      <c r="U36" s="264"/>
      <c r="V36" s="264"/>
      <c r="W36" s="266"/>
      <c r="X36" s="267">
        <f>IF($H$10="介護予防・生活支援サービス事業の事業者","",3000)</f>
        <v>3000</v>
      </c>
      <c r="Y36" s="267"/>
      <c r="Z36" s="267"/>
      <c r="AA36" s="268" t="s">
        <v>160</v>
      </c>
      <c r="AB36" s="269"/>
      <c r="AC36" s="270" t="s">
        <v>161</v>
      </c>
      <c r="AD36" s="271"/>
      <c r="AE36" s="271"/>
      <c r="AF36" s="271"/>
      <c r="AG36" s="271"/>
      <c r="AH36" s="272"/>
      <c r="AI36" s="128"/>
      <c r="AJ36" s="129"/>
      <c r="AK36" s="129"/>
      <c r="AL36" s="145" t="s">
        <v>107</v>
      </c>
      <c r="AM36" s="146"/>
      <c r="CA36" s="99" t="s">
        <v>169</v>
      </c>
      <c r="CB36" s="100">
        <f>CD36*個票2!$AC$10</f>
        <v>925</v>
      </c>
      <c r="CC36" s="99" t="s">
        <v>117</v>
      </c>
      <c r="CD36" s="100">
        <v>37</v>
      </c>
      <c r="CE36" s="100" t="s">
        <v>148</v>
      </c>
      <c r="CF36" s="100"/>
    </row>
    <row r="37" spans="1:84" s="117" customFormat="1" ht="15.75" customHeight="1">
      <c r="A37" s="295"/>
      <c r="B37" s="296"/>
      <c r="C37" s="297"/>
      <c r="D37" s="297"/>
      <c r="E37" s="297"/>
      <c r="F37" s="297"/>
      <c r="G37" s="297"/>
      <c r="H37" s="297"/>
      <c r="I37" s="297"/>
      <c r="J37" s="298"/>
      <c r="K37" s="294" t="s">
        <v>170</v>
      </c>
      <c r="L37" s="294"/>
      <c r="M37" s="294"/>
      <c r="N37" s="294"/>
      <c r="O37" s="265"/>
      <c r="P37" s="265"/>
      <c r="Q37" s="264"/>
      <c r="R37" s="264"/>
      <c r="S37" s="264"/>
      <c r="T37" s="264"/>
      <c r="U37" s="264"/>
      <c r="V37" s="264"/>
      <c r="W37" s="266"/>
      <c r="X37" s="267">
        <f>IF($H$10="介護予防・生活支援サービス事業の事業者","",6000)</f>
        <v>6000</v>
      </c>
      <c r="Y37" s="267"/>
      <c r="Z37" s="267"/>
      <c r="AA37" s="268" t="s">
        <v>160</v>
      </c>
      <c r="AB37" s="269"/>
      <c r="AC37" s="270" t="s">
        <v>161</v>
      </c>
      <c r="AD37" s="271"/>
      <c r="AE37" s="271"/>
      <c r="AF37" s="271"/>
      <c r="AG37" s="271"/>
      <c r="AH37" s="272"/>
      <c r="AI37" s="128"/>
      <c r="AJ37" s="129"/>
      <c r="AK37" s="129"/>
      <c r="AL37" s="145" t="s">
        <v>107</v>
      </c>
      <c r="AM37" s="146"/>
      <c r="CA37" s="99" t="s">
        <v>171</v>
      </c>
      <c r="CB37" s="100">
        <f>CD37*個票2!$AC$10</f>
        <v>875</v>
      </c>
      <c r="CC37" s="99" t="s">
        <v>117</v>
      </c>
      <c r="CD37" s="100">
        <v>35</v>
      </c>
      <c r="CE37" s="100" t="s">
        <v>148</v>
      </c>
      <c r="CF37" s="100"/>
    </row>
    <row r="38" spans="1:84" s="117" customFormat="1" ht="15.75" customHeight="1" thickBot="1">
      <c r="A38" s="169"/>
      <c r="B38" s="169"/>
      <c r="C38" s="169"/>
      <c r="D38" s="169"/>
      <c r="E38" s="169"/>
      <c r="F38" s="169"/>
      <c r="G38" s="169"/>
      <c r="H38" s="169"/>
      <c r="I38" s="170"/>
      <c r="J38" s="171"/>
      <c r="K38" s="172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CA38" s="99" t="s">
        <v>172</v>
      </c>
      <c r="CB38" s="100">
        <f>CD38*個票2!$AC$10</f>
        <v>925</v>
      </c>
      <c r="CC38" s="99" t="s">
        <v>117</v>
      </c>
      <c r="CD38" s="100">
        <v>37</v>
      </c>
      <c r="CE38" s="100" t="s">
        <v>148</v>
      </c>
      <c r="CF38" s="100"/>
    </row>
    <row r="39" spans="1:84" s="117" customFormat="1" ht="15.75" customHeight="1" thickBot="1">
      <c r="A39" s="254" t="s">
        <v>67</v>
      </c>
      <c r="B39" s="172"/>
      <c r="C39" s="169"/>
      <c r="D39" s="169"/>
      <c r="E39" s="169"/>
      <c r="F39" s="169"/>
      <c r="G39" s="169"/>
      <c r="H39" s="169"/>
      <c r="I39" s="170"/>
      <c r="J39" s="171"/>
      <c r="K39" s="172"/>
      <c r="L39" s="173"/>
      <c r="M39" s="173"/>
      <c r="N39" s="173"/>
      <c r="O39" s="299"/>
      <c r="P39" s="299"/>
      <c r="Q39" s="299"/>
      <c r="R39" s="299"/>
      <c r="S39" s="299"/>
      <c r="T39" s="300"/>
      <c r="U39" s="300"/>
      <c r="V39" s="300"/>
      <c r="W39" s="300"/>
      <c r="X39" s="301" t="s">
        <v>121</v>
      </c>
      <c r="Y39" s="302"/>
      <c r="Z39" s="302"/>
      <c r="AA39" s="302"/>
      <c r="AB39" s="303"/>
      <c r="AC39" s="304" t="s">
        <v>122</v>
      </c>
      <c r="AD39" s="185" t="s">
        <v>173</v>
      </c>
      <c r="AE39" s="186"/>
      <c r="AF39" s="186"/>
      <c r="AG39" s="186"/>
      <c r="AH39" s="305"/>
      <c r="AI39" s="306">
        <f>MIN(X40,ROUNDDOWN(H52/1000,0))</f>
        <v>200</v>
      </c>
      <c r="AJ39" s="307"/>
      <c r="AK39" s="307"/>
      <c r="AL39" s="190" t="s">
        <v>60</v>
      </c>
      <c r="AM39" s="191"/>
      <c r="CA39" s="99" t="s">
        <v>174</v>
      </c>
      <c r="CB39" s="100">
        <f>CD39*個票2!$AC$10</f>
        <v>875</v>
      </c>
      <c r="CC39" s="99" t="s">
        <v>117</v>
      </c>
      <c r="CD39" s="100">
        <v>35</v>
      </c>
      <c r="CE39" s="100" t="s">
        <v>148</v>
      </c>
      <c r="CF39" s="100"/>
    </row>
    <row r="40" spans="1:84" s="117" customFormat="1" ht="15.75" customHeight="1">
      <c r="A40" s="29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308">
        <f>IFERROR(VLOOKUP(H10,個票2!CA5:CE40,5,FALSE),"")</f>
        <v>200</v>
      </c>
      <c r="Y40" s="309"/>
      <c r="Z40" s="309"/>
      <c r="AA40" s="310" t="s">
        <v>60</v>
      </c>
      <c r="AB40" s="311"/>
      <c r="AC40" s="184"/>
      <c r="AD40" s="197" t="s">
        <v>125</v>
      </c>
      <c r="AE40" s="282"/>
      <c r="AF40" s="282"/>
      <c r="AG40" s="282"/>
      <c r="AH40" s="312"/>
      <c r="AI40" s="313"/>
      <c r="AJ40" s="314"/>
      <c r="AK40" s="314"/>
      <c r="AL40" s="202" t="s">
        <v>60</v>
      </c>
      <c r="AM40" s="203"/>
      <c r="CA40" s="99" t="s">
        <v>175</v>
      </c>
      <c r="CB40" s="99"/>
      <c r="CC40" s="99"/>
      <c r="CD40" s="99"/>
      <c r="CE40" s="99"/>
      <c r="CF40" s="99"/>
    </row>
    <row r="41" spans="1:84" s="117" customFormat="1" ht="19.5" customHeight="1" thickBot="1">
      <c r="A41" s="175" t="s">
        <v>176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308"/>
      <c r="Y41" s="309"/>
      <c r="Z41" s="309"/>
      <c r="AA41" s="310"/>
      <c r="AB41" s="311"/>
      <c r="AC41" s="184"/>
      <c r="AD41" s="204" t="s">
        <v>128</v>
      </c>
      <c r="AE41" s="315"/>
      <c r="AF41" s="315"/>
      <c r="AG41" s="315"/>
      <c r="AH41" s="316"/>
      <c r="AI41" s="317">
        <f>SUM(AI39:AK40)</f>
        <v>200</v>
      </c>
      <c r="AJ41" s="318"/>
      <c r="AK41" s="318"/>
      <c r="AL41" s="209" t="s">
        <v>60</v>
      </c>
      <c r="AM41" s="210"/>
    </row>
    <row r="42" spans="1:84" s="117" customFormat="1" ht="14.25" thickBot="1">
      <c r="A42" s="102" t="s">
        <v>130</v>
      </c>
      <c r="B42" s="103"/>
      <c r="C42" s="103"/>
      <c r="D42" s="103"/>
      <c r="E42" s="103"/>
      <c r="F42" s="103"/>
      <c r="G42" s="104"/>
      <c r="H42" s="103" t="s">
        <v>131</v>
      </c>
      <c r="I42" s="103"/>
      <c r="J42" s="103"/>
      <c r="K42" s="103"/>
      <c r="L42" s="103"/>
      <c r="M42" s="102" t="s">
        <v>132</v>
      </c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4"/>
      <c r="AN42" s="89"/>
      <c r="AX42" s="211" t="str">
        <f>IF(X40&gt;=AI41,"○","！（補助上限額を超過しています）")</f>
        <v>○</v>
      </c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3"/>
    </row>
    <row r="43" spans="1:84" s="117" customFormat="1" ht="13.5" customHeight="1">
      <c r="A43" s="214" t="s">
        <v>134</v>
      </c>
      <c r="B43" s="215"/>
      <c r="C43" s="215"/>
      <c r="D43" s="215"/>
      <c r="E43" s="216"/>
      <c r="F43" s="216"/>
      <c r="G43" s="217"/>
      <c r="H43" s="218"/>
      <c r="I43" s="218"/>
      <c r="J43" s="218"/>
      <c r="K43" s="218"/>
      <c r="L43" s="218"/>
      <c r="M43" s="219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1"/>
      <c r="AN43" s="89"/>
      <c r="AT43" s="319"/>
    </row>
    <row r="44" spans="1:84" ht="15" customHeight="1">
      <c r="A44" s="222" t="s">
        <v>136</v>
      </c>
      <c r="B44" s="223"/>
      <c r="C44" s="223"/>
      <c r="D44" s="223"/>
      <c r="E44" s="224"/>
      <c r="F44" s="224"/>
      <c r="G44" s="225"/>
      <c r="H44" s="226"/>
      <c r="I44" s="226"/>
      <c r="J44" s="226"/>
      <c r="K44" s="226"/>
      <c r="L44" s="226"/>
      <c r="M44" s="227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9"/>
    </row>
    <row r="45" spans="1:84" ht="15" customHeight="1">
      <c r="A45" s="222" t="s">
        <v>138</v>
      </c>
      <c r="B45" s="223"/>
      <c r="C45" s="223"/>
      <c r="D45" s="223"/>
      <c r="E45" s="224"/>
      <c r="F45" s="224"/>
      <c r="G45" s="225"/>
      <c r="H45" s="226"/>
      <c r="I45" s="226"/>
      <c r="J45" s="226"/>
      <c r="K45" s="226"/>
      <c r="L45" s="226"/>
      <c r="M45" s="227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9"/>
    </row>
    <row r="46" spans="1:84" ht="15" customHeight="1">
      <c r="A46" s="222" t="s">
        <v>140</v>
      </c>
      <c r="B46" s="223"/>
      <c r="C46" s="223"/>
      <c r="D46" s="223"/>
      <c r="E46" s="224"/>
      <c r="F46" s="224"/>
      <c r="G46" s="225"/>
      <c r="H46" s="226"/>
      <c r="I46" s="226"/>
      <c r="J46" s="226"/>
      <c r="K46" s="226"/>
      <c r="L46" s="226"/>
      <c r="M46" s="227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9"/>
    </row>
    <row r="47" spans="1:84" ht="15" customHeight="1">
      <c r="A47" s="222" t="s">
        <v>142</v>
      </c>
      <c r="B47" s="223"/>
      <c r="C47" s="223"/>
      <c r="D47" s="223"/>
      <c r="E47" s="224"/>
      <c r="F47" s="224"/>
      <c r="G47" s="225"/>
      <c r="H47" s="226"/>
      <c r="I47" s="226"/>
      <c r="J47" s="226"/>
      <c r="K47" s="226"/>
      <c r="L47" s="226"/>
      <c r="M47" s="227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9"/>
    </row>
    <row r="48" spans="1:84" ht="15" customHeight="1">
      <c r="A48" s="222" t="s">
        <v>144</v>
      </c>
      <c r="B48" s="223"/>
      <c r="C48" s="223"/>
      <c r="D48" s="223"/>
      <c r="E48" s="224"/>
      <c r="F48" s="224"/>
      <c r="G48" s="225"/>
      <c r="H48" s="226"/>
      <c r="I48" s="226"/>
      <c r="J48" s="226"/>
      <c r="K48" s="226"/>
      <c r="L48" s="226"/>
      <c r="M48" s="227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9"/>
    </row>
    <row r="49" spans="1:39" ht="15" customHeight="1">
      <c r="A49" s="222" t="s">
        <v>146</v>
      </c>
      <c r="B49" s="223"/>
      <c r="C49" s="223"/>
      <c r="D49" s="223"/>
      <c r="E49" s="224"/>
      <c r="F49" s="224"/>
      <c r="G49" s="225"/>
      <c r="H49" s="226"/>
      <c r="I49" s="226"/>
      <c r="J49" s="226"/>
      <c r="K49" s="226"/>
      <c r="L49" s="226"/>
      <c r="M49" s="227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9"/>
    </row>
    <row r="50" spans="1:39" ht="15" customHeight="1">
      <c r="A50" s="222" t="s">
        <v>149</v>
      </c>
      <c r="B50" s="231"/>
      <c r="C50" s="231"/>
      <c r="D50" s="231"/>
      <c r="E50" s="231"/>
      <c r="F50" s="231"/>
      <c r="G50" s="232"/>
      <c r="H50" s="226"/>
      <c r="I50" s="226"/>
      <c r="J50" s="226"/>
      <c r="K50" s="226"/>
      <c r="L50" s="226"/>
      <c r="M50" s="227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9"/>
    </row>
    <row r="51" spans="1:39" ht="15" customHeight="1">
      <c r="A51" s="233" t="s">
        <v>151</v>
      </c>
      <c r="B51" s="234"/>
      <c r="C51" s="234"/>
      <c r="D51" s="234"/>
      <c r="E51" s="235"/>
      <c r="F51" s="235"/>
      <c r="G51" s="236"/>
      <c r="H51" s="237">
        <v>240000</v>
      </c>
      <c r="I51" s="237"/>
      <c r="J51" s="237"/>
      <c r="K51" s="237"/>
      <c r="L51" s="237"/>
      <c r="M51" s="238" t="s">
        <v>189</v>
      </c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40"/>
    </row>
    <row r="52" spans="1:39" ht="15" customHeight="1">
      <c r="A52" s="241" t="s">
        <v>153</v>
      </c>
      <c r="B52" s="320"/>
      <c r="C52" s="320"/>
      <c r="D52" s="320"/>
      <c r="E52" s="242"/>
      <c r="F52" s="242"/>
      <c r="G52" s="243"/>
      <c r="H52" s="244">
        <f>SUM(H43:L51)</f>
        <v>240000</v>
      </c>
      <c r="I52" s="244"/>
      <c r="J52" s="244"/>
      <c r="K52" s="244"/>
      <c r="L52" s="245"/>
      <c r="M52" s="246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8"/>
    </row>
    <row r="53" spans="1:39" ht="15" customHeight="1">
      <c r="A53" s="249"/>
      <c r="B53" s="249"/>
      <c r="C53" s="249"/>
      <c r="D53" s="249"/>
      <c r="E53" s="321"/>
      <c r="F53" s="321"/>
      <c r="G53" s="321"/>
      <c r="H53" s="321"/>
      <c r="I53" s="321"/>
      <c r="J53" s="322"/>
      <c r="K53" s="322"/>
      <c r="L53" s="322"/>
      <c r="M53" s="322"/>
      <c r="N53" s="322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3"/>
      <c r="Z53" s="323"/>
      <c r="AA53" s="323"/>
      <c r="AB53" s="323"/>
      <c r="AC53" s="323"/>
      <c r="AD53" s="323"/>
      <c r="AE53" s="321"/>
      <c r="AF53" s="321"/>
      <c r="AG53" s="321"/>
      <c r="AH53" s="321"/>
      <c r="AI53" s="321"/>
      <c r="AJ53" s="321"/>
      <c r="AK53" s="321"/>
      <c r="AL53" s="321"/>
      <c r="AM53" s="321"/>
    </row>
    <row r="54" spans="1:39" ht="15" customHeight="1">
      <c r="A54" s="324" t="s">
        <v>177</v>
      </c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180"/>
      <c r="Z54" s="180"/>
      <c r="AA54" s="180"/>
      <c r="AB54" s="180"/>
      <c r="AC54" s="180"/>
      <c r="AD54" s="180"/>
      <c r="AE54" s="325"/>
      <c r="AF54" s="325"/>
      <c r="AG54" s="325"/>
      <c r="AH54" s="325"/>
      <c r="AI54" s="325"/>
      <c r="AJ54" s="325"/>
      <c r="AK54" s="325"/>
      <c r="AL54" s="325"/>
      <c r="AM54" s="325"/>
    </row>
    <row r="55" spans="1:39" ht="4.5" customHeight="1"/>
  </sheetData>
  <sheetProtection formatCells="0" formatColumns="0" formatRows="0" insertColumns="0" insertRows="0" autoFilter="0"/>
  <mergeCells count="132">
    <mergeCell ref="H52:L52"/>
    <mergeCell ref="M52:AM52"/>
    <mergeCell ref="H49:L49"/>
    <mergeCell ref="M49:AM49"/>
    <mergeCell ref="H50:L50"/>
    <mergeCell ref="M50:AM50"/>
    <mergeCell ref="H51:L51"/>
    <mergeCell ref="M51:AM51"/>
    <mergeCell ref="H46:L46"/>
    <mergeCell ref="M46:AM46"/>
    <mergeCell ref="H47:L47"/>
    <mergeCell ref="M47:AM47"/>
    <mergeCell ref="H48:L48"/>
    <mergeCell ref="M48:AM48"/>
    <mergeCell ref="H43:L43"/>
    <mergeCell ref="M43:AM43"/>
    <mergeCell ref="H44:L44"/>
    <mergeCell ref="M44:AM44"/>
    <mergeCell ref="H45:L45"/>
    <mergeCell ref="M45:AM45"/>
    <mergeCell ref="AA40:AB41"/>
    <mergeCell ref="AI40:AK40"/>
    <mergeCell ref="AL40:AM40"/>
    <mergeCell ref="AI41:AK41"/>
    <mergeCell ref="AL41:AM41"/>
    <mergeCell ref="A42:G42"/>
    <mergeCell ref="H42:L42"/>
    <mergeCell ref="M42:AM42"/>
    <mergeCell ref="X37:Z37"/>
    <mergeCell ref="AA37:AB37"/>
    <mergeCell ref="AC37:AH37"/>
    <mergeCell ref="AI37:AK37"/>
    <mergeCell ref="AL37:AM37"/>
    <mergeCell ref="X39:AB39"/>
    <mergeCell ref="AC39:AC41"/>
    <mergeCell ref="AI39:AK39"/>
    <mergeCell ref="AL39:AM39"/>
    <mergeCell ref="X40:Z41"/>
    <mergeCell ref="X35:Z35"/>
    <mergeCell ref="AA35:AB35"/>
    <mergeCell ref="AC35:AH35"/>
    <mergeCell ref="AI35:AK35"/>
    <mergeCell ref="AL35:AM35"/>
    <mergeCell ref="X36:Z36"/>
    <mergeCell ref="AA36:AB36"/>
    <mergeCell ref="AC36:AH36"/>
    <mergeCell ref="AI36:AK36"/>
    <mergeCell ref="AL36:AM36"/>
    <mergeCell ref="AA33:AB33"/>
    <mergeCell ref="AC33:AH33"/>
    <mergeCell ref="AI33:AK33"/>
    <mergeCell ref="AL33:AM33"/>
    <mergeCell ref="B34:J37"/>
    <mergeCell ref="X34:Z34"/>
    <mergeCell ref="AA34:AB34"/>
    <mergeCell ref="AC34:AH34"/>
    <mergeCell ref="AI34:AK34"/>
    <mergeCell ref="AL34:AM34"/>
    <mergeCell ref="AE31:AH31"/>
    <mergeCell ref="AI31:AK31"/>
    <mergeCell ref="AL31:AM31"/>
    <mergeCell ref="A32:J33"/>
    <mergeCell ref="X32:Z32"/>
    <mergeCell ref="AA32:AB32"/>
    <mergeCell ref="AC32:AH32"/>
    <mergeCell ref="AI32:AK32"/>
    <mergeCell ref="AL32:AM32"/>
    <mergeCell ref="X33:Z33"/>
    <mergeCell ref="H27:L27"/>
    <mergeCell ref="M27:AM27"/>
    <mergeCell ref="H28:L28"/>
    <mergeCell ref="M28:AM28"/>
    <mergeCell ref="H29:L29"/>
    <mergeCell ref="M29:AM29"/>
    <mergeCell ref="H24:L24"/>
    <mergeCell ref="M24:AM24"/>
    <mergeCell ref="H25:L25"/>
    <mergeCell ref="M25:AM25"/>
    <mergeCell ref="H26:L26"/>
    <mergeCell ref="M26:AM26"/>
    <mergeCell ref="H21:L21"/>
    <mergeCell ref="M21:AM21"/>
    <mergeCell ref="H22:L22"/>
    <mergeCell ref="M22:AM22"/>
    <mergeCell ref="H23:L23"/>
    <mergeCell ref="M23:AM23"/>
    <mergeCell ref="AL18:AM18"/>
    <mergeCell ref="A19:G19"/>
    <mergeCell ref="H19:L19"/>
    <mergeCell ref="M19:AM19"/>
    <mergeCell ref="H20:L20"/>
    <mergeCell ref="M20:AM20"/>
    <mergeCell ref="A14:AM14"/>
    <mergeCell ref="X16:AB16"/>
    <mergeCell ref="AC16:AC18"/>
    <mergeCell ref="AI16:AK16"/>
    <mergeCell ref="AL16:AM16"/>
    <mergeCell ref="X17:Z18"/>
    <mergeCell ref="AA17:AB18"/>
    <mergeCell ref="AI17:AK17"/>
    <mergeCell ref="AL17:AM17"/>
    <mergeCell ref="AI18:AK18"/>
    <mergeCell ref="AE10:AF10"/>
    <mergeCell ref="AG10:AI10"/>
    <mergeCell ref="AJ10:AK10"/>
    <mergeCell ref="AL10:AM10"/>
    <mergeCell ref="AP10:AU10"/>
    <mergeCell ref="A11:H12"/>
    <mergeCell ref="A10:G10"/>
    <mergeCell ref="H10:Q10"/>
    <mergeCell ref="R10:W10"/>
    <mergeCell ref="X10:Y10"/>
    <mergeCell ref="Z10:AB10"/>
    <mergeCell ref="AC10:AD10"/>
    <mergeCell ref="AH8:AM8"/>
    <mergeCell ref="D9:G9"/>
    <mergeCell ref="H9:K9"/>
    <mergeCell ref="L9:Y9"/>
    <mergeCell ref="AC9:AG9"/>
    <mergeCell ref="AH9:AM9"/>
    <mergeCell ref="A8:C9"/>
    <mergeCell ref="D8:G8"/>
    <mergeCell ref="H8:K8"/>
    <mergeCell ref="L8:Y8"/>
    <mergeCell ref="Z8:AB9"/>
    <mergeCell ref="AC8:AG8"/>
    <mergeCell ref="A3:AM3"/>
    <mergeCell ref="A5:AM5"/>
    <mergeCell ref="A7:G7"/>
    <mergeCell ref="H7:N7"/>
    <mergeCell ref="O7:S7"/>
    <mergeCell ref="T7:AM7"/>
  </mergeCells>
  <phoneticPr fontId="3"/>
  <dataValidations count="2">
    <dataValidation imeMode="halfAlpha" allowBlank="1" showInputMessage="1" showErrorMessage="1" sqref="S16:V18 J16:N18 H7:N7 D9:G9 AC9:AG9 X10:Y10"/>
    <dataValidation type="list" allowBlank="1" showInputMessage="1" showErrorMessage="1" sqref="H10:Q10">
      <formula1>$CA$5:$CA$40</formula1>
    </dataValidation>
  </dataValidations>
  <printOptions horizontalCentered="1"/>
  <pageMargins left="0.55118110236220474" right="0.55118110236220474" top="0.82677165354330717" bottom="0.23622047244094491" header="0.51181102362204722" footer="0.35433070866141736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23</xdr:col>
                    <xdr:colOff>152400</xdr:colOff>
                    <xdr:row>10</xdr:row>
                    <xdr:rowOff>0</xdr:rowOff>
                  </from>
                  <to>
                    <xdr:col>25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228600</xdr:rowOff>
                  </from>
                  <to>
                    <xdr:col>9</xdr:col>
                    <xdr:colOff>38100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9525</xdr:rowOff>
                  </from>
                  <to>
                    <xdr:col>9</xdr:col>
                    <xdr:colOff>47625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'T:\004_介護事業係2\★★★コロナ介護サービス事業所等に対するサービス継続支援事業\３_県交付要綱\支援金交付要綱\支援金様式\HP\01HP様式\01交付申請\[shinsei_kisairei.xlsm]計算用'!#REF!</xm:f>
          </x14:formula1>
          <xm:sqref>H9:K9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CF55"/>
  <sheetViews>
    <sheetView showZeros="0" view="pageBreakPreview" topLeftCell="A43" zoomScale="130" zoomScaleNormal="160" zoomScaleSheetLayoutView="130" workbookViewId="0">
      <selection activeCell="P30" sqref="P30"/>
    </sheetView>
  </sheetViews>
  <sheetFormatPr defaultColWidth="2.25" defaultRowHeight="13.5"/>
  <cols>
    <col min="1" max="1" width="2.25" style="89" customWidth="1"/>
    <col min="2" max="7" width="2.25" style="89"/>
    <col min="8" max="19" width="2.5" style="89" bestFit="1" customWidth="1"/>
    <col min="20" max="40" width="2.25" style="89"/>
    <col min="41" max="47" width="2.25" style="89" hidden="1" customWidth="1"/>
    <col min="48" max="78" width="2.25" style="89"/>
    <col min="79" max="79" width="49.125" style="89" customWidth="1"/>
    <col min="80" max="87" width="8.125" style="89" customWidth="1"/>
    <col min="88" max="16384" width="2.25" style="89"/>
  </cols>
  <sheetData>
    <row r="1" spans="1:84">
      <c r="A1" s="89" t="s">
        <v>82</v>
      </c>
    </row>
    <row r="2" spans="1:84" ht="3" customHeight="1"/>
    <row r="3" spans="1:84">
      <c r="A3" s="90" t="s">
        <v>83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2"/>
      <c r="CA3" s="93"/>
      <c r="CB3" s="94" t="s">
        <v>84</v>
      </c>
      <c r="CC3" s="93"/>
      <c r="CD3" s="93"/>
      <c r="CE3" s="94" t="s">
        <v>85</v>
      </c>
      <c r="CF3" s="93"/>
    </row>
    <row r="4" spans="1:84" ht="4.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CA4" s="93"/>
      <c r="CB4" s="94" t="s">
        <v>86</v>
      </c>
      <c r="CC4" s="94"/>
      <c r="CD4" s="94" t="s">
        <v>87</v>
      </c>
      <c r="CE4" s="94" t="s">
        <v>86</v>
      </c>
      <c r="CF4" s="93"/>
    </row>
    <row r="5" spans="1:84">
      <c r="A5" s="96" t="s">
        <v>88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  <c r="CA5" s="99" t="s">
        <v>89</v>
      </c>
      <c r="CB5" s="100">
        <v>892</v>
      </c>
      <c r="CC5" s="99" t="s">
        <v>90</v>
      </c>
      <c r="CD5" s="99"/>
      <c r="CE5" s="100">
        <v>200</v>
      </c>
      <c r="CF5" s="99" t="s">
        <v>90</v>
      </c>
    </row>
    <row r="6" spans="1:84" ht="4.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CA6" s="99" t="s">
        <v>91</v>
      </c>
      <c r="CB6" s="100">
        <v>1137</v>
      </c>
      <c r="CC6" s="99" t="s">
        <v>90</v>
      </c>
      <c r="CD6" s="99"/>
      <c r="CE6" s="100">
        <v>200</v>
      </c>
      <c r="CF6" s="99" t="s">
        <v>90</v>
      </c>
    </row>
    <row r="7" spans="1:84" ht="17.25" customHeight="1">
      <c r="A7" s="102" t="s">
        <v>92</v>
      </c>
      <c r="B7" s="103"/>
      <c r="C7" s="103"/>
      <c r="D7" s="103"/>
      <c r="E7" s="103"/>
      <c r="F7" s="103"/>
      <c r="G7" s="104"/>
      <c r="H7" s="105" t="s">
        <v>190</v>
      </c>
      <c r="I7" s="106"/>
      <c r="J7" s="106"/>
      <c r="K7" s="106"/>
      <c r="L7" s="106"/>
      <c r="M7" s="106"/>
      <c r="N7" s="107"/>
      <c r="O7" s="102" t="s">
        <v>93</v>
      </c>
      <c r="P7" s="103"/>
      <c r="Q7" s="103"/>
      <c r="R7" s="103"/>
      <c r="S7" s="104"/>
      <c r="T7" s="108" t="s">
        <v>191</v>
      </c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10"/>
      <c r="CA7" s="99" t="s">
        <v>94</v>
      </c>
      <c r="CB7" s="100">
        <v>1480</v>
      </c>
      <c r="CC7" s="99" t="s">
        <v>90</v>
      </c>
      <c r="CD7" s="99"/>
      <c r="CE7" s="100">
        <v>200</v>
      </c>
      <c r="CF7" s="99" t="s">
        <v>90</v>
      </c>
    </row>
    <row r="8" spans="1:84">
      <c r="A8" s="111" t="s">
        <v>95</v>
      </c>
      <c r="B8" s="112"/>
      <c r="C8" s="113"/>
      <c r="D8" s="102" t="s">
        <v>96</v>
      </c>
      <c r="E8" s="103"/>
      <c r="F8" s="103"/>
      <c r="G8" s="104"/>
      <c r="H8" s="102" t="s">
        <v>97</v>
      </c>
      <c r="I8" s="103"/>
      <c r="J8" s="103"/>
      <c r="K8" s="104"/>
      <c r="L8" s="102" t="s">
        <v>98</v>
      </c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4"/>
      <c r="Z8" s="111" t="s">
        <v>99</v>
      </c>
      <c r="AA8" s="112"/>
      <c r="AB8" s="113"/>
      <c r="AC8" s="102" t="s">
        <v>80</v>
      </c>
      <c r="AD8" s="103"/>
      <c r="AE8" s="103"/>
      <c r="AF8" s="103"/>
      <c r="AG8" s="103"/>
      <c r="AH8" s="114" t="s">
        <v>100</v>
      </c>
      <c r="AI8" s="115"/>
      <c r="AJ8" s="115"/>
      <c r="AK8" s="115"/>
      <c r="AL8" s="115"/>
      <c r="AM8" s="116"/>
      <c r="AV8" s="117"/>
      <c r="CA8" s="118" t="s">
        <v>101</v>
      </c>
      <c r="CB8" s="100">
        <v>384</v>
      </c>
      <c r="CC8" s="99" t="s">
        <v>90</v>
      </c>
      <c r="CD8" s="99"/>
      <c r="CE8" s="100">
        <v>200</v>
      </c>
      <c r="CF8" s="99" t="s">
        <v>90</v>
      </c>
    </row>
    <row r="9" spans="1:84" ht="17.25" customHeight="1">
      <c r="A9" s="119"/>
      <c r="B9" s="120"/>
      <c r="C9" s="121"/>
      <c r="D9" s="122" t="s">
        <v>181</v>
      </c>
      <c r="E9" s="123"/>
      <c r="F9" s="123"/>
      <c r="G9" s="124"/>
      <c r="H9" s="125" t="s">
        <v>102</v>
      </c>
      <c r="I9" s="126"/>
      <c r="J9" s="126"/>
      <c r="K9" s="127"/>
      <c r="L9" s="128" t="s">
        <v>180</v>
      </c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30"/>
      <c r="Z9" s="119"/>
      <c r="AA9" s="120"/>
      <c r="AB9" s="121"/>
      <c r="AC9" s="128" t="s">
        <v>182</v>
      </c>
      <c r="AD9" s="129"/>
      <c r="AE9" s="129"/>
      <c r="AF9" s="129"/>
      <c r="AG9" s="130"/>
      <c r="AH9" s="131" t="s">
        <v>183</v>
      </c>
      <c r="AI9" s="132"/>
      <c r="AJ9" s="132"/>
      <c r="AK9" s="132"/>
      <c r="AL9" s="132"/>
      <c r="AM9" s="133"/>
      <c r="CA9" s="99" t="s">
        <v>103</v>
      </c>
      <c r="CB9" s="100">
        <v>375</v>
      </c>
      <c r="CC9" s="99" t="s">
        <v>90</v>
      </c>
      <c r="CD9" s="99"/>
      <c r="CE9" s="100">
        <v>200</v>
      </c>
      <c r="CF9" s="99" t="s">
        <v>90</v>
      </c>
    </row>
    <row r="10" spans="1:84" s="117" customFormat="1" ht="20.25" customHeight="1">
      <c r="A10" s="134" t="s">
        <v>104</v>
      </c>
      <c r="B10" s="135"/>
      <c r="C10" s="135"/>
      <c r="D10" s="135"/>
      <c r="E10" s="135"/>
      <c r="F10" s="135"/>
      <c r="G10" s="135"/>
      <c r="H10" s="136" t="s">
        <v>120</v>
      </c>
      <c r="I10" s="137"/>
      <c r="J10" s="137"/>
      <c r="K10" s="137"/>
      <c r="L10" s="137"/>
      <c r="M10" s="137"/>
      <c r="N10" s="137"/>
      <c r="O10" s="137"/>
      <c r="P10" s="137"/>
      <c r="Q10" s="138"/>
      <c r="R10" s="139" t="s">
        <v>105</v>
      </c>
      <c r="S10" s="140"/>
      <c r="T10" s="140"/>
      <c r="U10" s="140"/>
      <c r="V10" s="140"/>
      <c r="W10" s="141"/>
      <c r="X10" s="142">
        <v>11</v>
      </c>
      <c r="Y10" s="143"/>
      <c r="Z10" s="144" t="s">
        <v>106</v>
      </c>
      <c r="AA10" s="115"/>
      <c r="AB10" s="116"/>
      <c r="AC10" s="109"/>
      <c r="AD10" s="109"/>
      <c r="AE10" s="145" t="s">
        <v>107</v>
      </c>
      <c r="AF10" s="146"/>
      <c r="AG10" s="147" t="s">
        <v>108</v>
      </c>
      <c r="AH10" s="148"/>
      <c r="AI10" s="149"/>
      <c r="AJ10" s="109">
        <v>5</v>
      </c>
      <c r="AK10" s="109"/>
      <c r="AL10" s="145" t="s">
        <v>107</v>
      </c>
      <c r="AM10" s="146"/>
      <c r="AP10" s="150"/>
      <c r="AQ10" s="150"/>
      <c r="AR10" s="150"/>
      <c r="AS10" s="150"/>
      <c r="AT10" s="150"/>
      <c r="AU10" s="150"/>
      <c r="CA10" s="99" t="s">
        <v>109</v>
      </c>
      <c r="CB10" s="100">
        <v>939</v>
      </c>
      <c r="CC10" s="99" t="s">
        <v>90</v>
      </c>
      <c r="CD10" s="99"/>
      <c r="CE10" s="100">
        <v>200</v>
      </c>
      <c r="CF10" s="99" t="s">
        <v>90</v>
      </c>
    </row>
    <row r="11" spans="1:84" s="117" customFormat="1" ht="18" customHeight="1">
      <c r="A11" s="151" t="s">
        <v>110</v>
      </c>
      <c r="B11" s="152"/>
      <c r="C11" s="152"/>
      <c r="D11" s="152"/>
      <c r="E11" s="152"/>
      <c r="F11" s="152"/>
      <c r="G11" s="152"/>
      <c r="H11" s="153"/>
      <c r="I11" s="154"/>
      <c r="J11" s="155" t="s">
        <v>111</v>
      </c>
      <c r="K11" s="156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4"/>
      <c r="Z11" s="155" t="s">
        <v>112</v>
      </c>
      <c r="AA11" s="156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8"/>
      <c r="CA11" s="99" t="s">
        <v>113</v>
      </c>
      <c r="CB11" s="100">
        <v>1181</v>
      </c>
      <c r="CC11" s="99" t="s">
        <v>90</v>
      </c>
      <c r="CD11" s="99"/>
      <c r="CE11" s="100">
        <v>200</v>
      </c>
      <c r="CF11" s="99" t="s">
        <v>90</v>
      </c>
    </row>
    <row r="12" spans="1:84" s="117" customFormat="1" ht="18" customHeight="1">
      <c r="A12" s="159"/>
      <c r="B12" s="160"/>
      <c r="C12" s="160"/>
      <c r="D12" s="160"/>
      <c r="E12" s="160"/>
      <c r="F12" s="160"/>
      <c r="G12" s="160"/>
      <c r="H12" s="161"/>
      <c r="I12" s="162"/>
      <c r="J12" s="163" t="s">
        <v>114</v>
      </c>
      <c r="K12" s="164"/>
      <c r="L12" s="165"/>
      <c r="M12" s="165"/>
      <c r="N12" s="165"/>
      <c r="O12" s="165"/>
      <c r="P12" s="165"/>
      <c r="Q12" s="165"/>
      <c r="R12" s="165"/>
      <c r="S12" s="165"/>
      <c r="T12" s="165"/>
      <c r="U12" s="164"/>
      <c r="V12" s="165"/>
      <c r="W12" s="165"/>
      <c r="X12" s="165"/>
      <c r="Y12" s="166"/>
      <c r="Z12" s="167"/>
      <c r="AA12" s="164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8"/>
      <c r="CA12" s="99" t="s">
        <v>115</v>
      </c>
      <c r="CB12" s="100">
        <v>1885</v>
      </c>
      <c r="CC12" s="99" t="s">
        <v>90</v>
      </c>
      <c r="CD12" s="99"/>
      <c r="CE12" s="100">
        <v>200</v>
      </c>
      <c r="CF12" s="99" t="s">
        <v>90</v>
      </c>
    </row>
    <row r="13" spans="1:84" s="117" customFormat="1" ht="3" customHeight="1">
      <c r="A13" s="169"/>
      <c r="B13" s="169"/>
      <c r="C13" s="169"/>
      <c r="D13" s="169"/>
      <c r="E13" s="169"/>
      <c r="F13" s="169"/>
      <c r="G13" s="169"/>
      <c r="H13" s="169"/>
      <c r="I13" s="170"/>
      <c r="J13" s="171"/>
      <c r="K13" s="172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CA13" s="99" t="s">
        <v>116</v>
      </c>
      <c r="CB13" s="100">
        <f>CD13*個票3!$AC$10</f>
        <v>0</v>
      </c>
      <c r="CC13" s="99" t="s">
        <v>117</v>
      </c>
      <c r="CD13" s="99">
        <v>44</v>
      </c>
      <c r="CE13" s="100">
        <v>200</v>
      </c>
      <c r="CF13" s="99" t="s">
        <v>90</v>
      </c>
    </row>
    <row r="14" spans="1:84" s="117" customFormat="1" ht="14.25" customHeight="1">
      <c r="A14" s="96" t="s">
        <v>118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8"/>
      <c r="CA14" s="99" t="s">
        <v>119</v>
      </c>
      <c r="CB14" s="100">
        <f>CD14*個票3!$AC$10</f>
        <v>0</v>
      </c>
      <c r="CC14" s="99" t="s">
        <v>117</v>
      </c>
      <c r="CD14" s="99">
        <v>44</v>
      </c>
      <c r="CE14" s="100">
        <v>200</v>
      </c>
      <c r="CF14" s="99" t="s">
        <v>90</v>
      </c>
    </row>
    <row r="15" spans="1:84" s="117" customFormat="1" ht="3" customHeight="1" thickBot="1">
      <c r="A15" s="169"/>
      <c r="B15" s="169"/>
      <c r="C15" s="169"/>
      <c r="D15" s="169"/>
      <c r="E15" s="169"/>
      <c r="F15" s="169"/>
      <c r="G15" s="169"/>
      <c r="H15" s="169"/>
      <c r="I15" s="170"/>
      <c r="J15" s="171"/>
      <c r="K15" s="172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01"/>
      <c r="Y15" s="101"/>
      <c r="Z15" s="101"/>
      <c r="AA15" s="101"/>
      <c r="AB15" s="101"/>
      <c r="AC15" s="101"/>
      <c r="AD15" s="157"/>
      <c r="AE15" s="173"/>
      <c r="AF15" s="173"/>
      <c r="AG15" s="173"/>
      <c r="AH15" s="173"/>
      <c r="AI15" s="173"/>
      <c r="AJ15" s="173"/>
      <c r="AK15" s="173"/>
      <c r="AL15" s="173"/>
      <c r="AM15" s="173"/>
      <c r="CA15" s="99" t="s">
        <v>120</v>
      </c>
      <c r="CB15" s="100">
        <v>534</v>
      </c>
      <c r="CC15" s="99" t="s">
        <v>90</v>
      </c>
      <c r="CD15" s="99"/>
      <c r="CE15" s="100">
        <v>200</v>
      </c>
      <c r="CF15" s="99" t="s">
        <v>90</v>
      </c>
    </row>
    <row r="16" spans="1:84" s="117" customFormat="1" ht="15.75" customHeight="1" thickBot="1">
      <c r="A16" s="174" t="s">
        <v>65</v>
      </c>
      <c r="B16" s="169"/>
      <c r="C16" s="175"/>
      <c r="D16" s="169"/>
      <c r="E16" s="176"/>
      <c r="F16" s="169"/>
      <c r="G16" s="169"/>
      <c r="H16" s="169"/>
      <c r="I16" s="169"/>
      <c r="J16" s="177"/>
      <c r="K16" s="177"/>
      <c r="L16" s="177"/>
      <c r="M16" s="177"/>
      <c r="N16" s="177"/>
      <c r="O16" s="178"/>
      <c r="P16" s="179"/>
      <c r="Q16" s="180"/>
      <c r="R16" s="180"/>
      <c r="S16" s="177"/>
      <c r="T16" s="171"/>
      <c r="U16" s="177"/>
      <c r="V16" s="177"/>
      <c r="W16" s="175"/>
      <c r="X16" s="181" t="s">
        <v>121</v>
      </c>
      <c r="Y16" s="182"/>
      <c r="Z16" s="182"/>
      <c r="AA16" s="182"/>
      <c r="AB16" s="183"/>
      <c r="AC16" s="184" t="s">
        <v>122</v>
      </c>
      <c r="AD16" s="185" t="s">
        <v>123</v>
      </c>
      <c r="AE16" s="186"/>
      <c r="AF16" s="186"/>
      <c r="AG16" s="187"/>
      <c r="AH16" s="186"/>
      <c r="AI16" s="188">
        <f>MIN(X17,ROUNDDOWN(H29/1000,0))</f>
        <v>318</v>
      </c>
      <c r="AJ16" s="189"/>
      <c r="AK16" s="189"/>
      <c r="AL16" s="190" t="s">
        <v>60</v>
      </c>
      <c r="AM16" s="191"/>
      <c r="AN16" s="89"/>
      <c r="CA16" s="99" t="s">
        <v>124</v>
      </c>
      <c r="CB16" s="100">
        <v>564</v>
      </c>
      <c r="CC16" s="99" t="s">
        <v>90</v>
      </c>
      <c r="CD16" s="99"/>
      <c r="CE16" s="100">
        <v>200</v>
      </c>
      <c r="CF16" s="99" t="s">
        <v>90</v>
      </c>
    </row>
    <row r="17" spans="1:84" s="117" customFormat="1" ht="15.75" customHeight="1">
      <c r="A17" s="174"/>
      <c r="B17" s="169"/>
      <c r="C17" s="175"/>
      <c r="D17" s="169"/>
      <c r="E17" s="176"/>
      <c r="F17" s="169"/>
      <c r="G17" s="169"/>
      <c r="H17" s="169"/>
      <c r="I17" s="169"/>
      <c r="J17" s="177"/>
      <c r="K17" s="177"/>
      <c r="L17" s="177"/>
      <c r="M17" s="177"/>
      <c r="N17" s="177"/>
      <c r="O17" s="178"/>
      <c r="P17" s="179"/>
      <c r="Q17" s="180"/>
      <c r="R17" s="180"/>
      <c r="S17" s="177"/>
      <c r="T17" s="171"/>
      <c r="U17" s="177"/>
      <c r="V17" s="177"/>
      <c r="W17" s="192"/>
      <c r="X17" s="193">
        <f>IFERROR(VLOOKUP(H10,個票3!CA5:CB40,2,FALSE),"")</f>
        <v>534</v>
      </c>
      <c r="Y17" s="194"/>
      <c r="Z17" s="194"/>
      <c r="AA17" s="195" t="s">
        <v>60</v>
      </c>
      <c r="AB17" s="196"/>
      <c r="AC17" s="184"/>
      <c r="AD17" s="197" t="s">
        <v>125</v>
      </c>
      <c r="AE17" s="198"/>
      <c r="AF17" s="198"/>
      <c r="AG17" s="198"/>
      <c r="AH17" s="199"/>
      <c r="AI17" s="200"/>
      <c r="AJ17" s="201"/>
      <c r="AK17" s="201"/>
      <c r="AL17" s="202" t="s">
        <v>60</v>
      </c>
      <c r="AM17" s="203"/>
      <c r="AN17" s="89"/>
      <c r="CA17" s="99" t="s">
        <v>126</v>
      </c>
      <c r="CB17" s="100">
        <v>518</v>
      </c>
      <c r="CC17" s="99" t="s">
        <v>90</v>
      </c>
      <c r="CD17" s="99"/>
      <c r="CE17" s="100">
        <v>200</v>
      </c>
      <c r="CF17" s="99" t="s">
        <v>90</v>
      </c>
    </row>
    <row r="18" spans="1:84" ht="19.5" customHeight="1" thickBot="1">
      <c r="A18" s="175" t="s">
        <v>127</v>
      </c>
      <c r="B18" s="169"/>
      <c r="C18" s="175"/>
      <c r="D18" s="169"/>
      <c r="E18" s="176"/>
      <c r="F18" s="169"/>
      <c r="G18" s="169"/>
      <c r="H18" s="169"/>
      <c r="I18" s="169"/>
      <c r="J18" s="177"/>
      <c r="K18" s="177"/>
      <c r="L18" s="177"/>
      <c r="M18" s="177"/>
      <c r="N18" s="177"/>
      <c r="O18" s="178"/>
      <c r="P18" s="179"/>
      <c r="Q18" s="180"/>
      <c r="R18" s="180"/>
      <c r="S18" s="177"/>
      <c r="T18" s="171"/>
      <c r="U18" s="177"/>
      <c r="V18" s="177"/>
      <c r="W18" s="192"/>
      <c r="X18" s="193"/>
      <c r="Y18" s="194"/>
      <c r="Z18" s="194"/>
      <c r="AA18" s="195"/>
      <c r="AB18" s="196"/>
      <c r="AC18" s="184"/>
      <c r="AD18" s="204" t="s">
        <v>128</v>
      </c>
      <c r="AE18" s="205"/>
      <c r="AF18" s="205"/>
      <c r="AG18" s="205"/>
      <c r="AH18" s="206"/>
      <c r="AI18" s="207">
        <f>SUM(AI16:AK17)</f>
        <v>318</v>
      </c>
      <c r="AJ18" s="208"/>
      <c r="AK18" s="208"/>
      <c r="AL18" s="209" t="s">
        <v>60</v>
      </c>
      <c r="AM18" s="210"/>
      <c r="CA18" s="99" t="s">
        <v>129</v>
      </c>
      <c r="CB18" s="100">
        <v>227</v>
      </c>
      <c r="CC18" s="99" t="s">
        <v>90</v>
      </c>
      <c r="CD18" s="99"/>
      <c r="CE18" s="100">
        <v>200</v>
      </c>
      <c r="CF18" s="99" t="s">
        <v>90</v>
      </c>
    </row>
    <row r="19" spans="1:84" ht="14.25" thickBot="1">
      <c r="A19" s="102" t="s">
        <v>130</v>
      </c>
      <c r="B19" s="103"/>
      <c r="C19" s="103"/>
      <c r="D19" s="103"/>
      <c r="E19" s="103"/>
      <c r="F19" s="103"/>
      <c r="G19" s="104"/>
      <c r="H19" s="103" t="s">
        <v>131</v>
      </c>
      <c r="I19" s="103"/>
      <c r="J19" s="103"/>
      <c r="K19" s="103"/>
      <c r="L19" s="103"/>
      <c r="M19" s="102" t="s">
        <v>132</v>
      </c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4"/>
      <c r="AV19" s="117"/>
      <c r="AX19" s="211" t="str">
        <f>IF(X17&gt;=AI18,"○","！（補助上限額を超過しています）")</f>
        <v>○</v>
      </c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3"/>
      <c r="CA19" s="99" t="s">
        <v>133</v>
      </c>
      <c r="CB19" s="100">
        <v>508</v>
      </c>
      <c r="CC19" s="99" t="s">
        <v>90</v>
      </c>
      <c r="CD19" s="99"/>
      <c r="CE19" s="100">
        <v>200</v>
      </c>
      <c r="CF19" s="99" t="s">
        <v>90</v>
      </c>
    </row>
    <row r="20" spans="1:84" ht="15" customHeight="1">
      <c r="A20" s="214" t="s">
        <v>134</v>
      </c>
      <c r="B20" s="215"/>
      <c r="C20" s="215"/>
      <c r="D20" s="215"/>
      <c r="E20" s="216"/>
      <c r="F20" s="216"/>
      <c r="G20" s="217"/>
      <c r="H20" s="218"/>
      <c r="I20" s="218"/>
      <c r="J20" s="218"/>
      <c r="K20" s="218"/>
      <c r="L20" s="218"/>
      <c r="M20" s="219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1"/>
      <c r="CA20" s="99" t="s">
        <v>135</v>
      </c>
      <c r="CB20" s="100">
        <v>204</v>
      </c>
      <c r="CC20" s="99" t="s">
        <v>90</v>
      </c>
      <c r="CD20" s="99"/>
      <c r="CE20" s="100">
        <v>200</v>
      </c>
      <c r="CF20" s="99" t="s">
        <v>90</v>
      </c>
    </row>
    <row r="21" spans="1:84" ht="15" customHeight="1">
      <c r="A21" s="222" t="s">
        <v>136</v>
      </c>
      <c r="B21" s="223"/>
      <c r="C21" s="223"/>
      <c r="D21" s="223"/>
      <c r="E21" s="224"/>
      <c r="F21" s="224"/>
      <c r="G21" s="225"/>
      <c r="H21" s="226"/>
      <c r="I21" s="226"/>
      <c r="J21" s="226"/>
      <c r="K21" s="226"/>
      <c r="L21" s="226"/>
      <c r="M21" s="227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9"/>
      <c r="CA21" s="99" t="s">
        <v>137</v>
      </c>
      <c r="CB21" s="100">
        <v>148</v>
      </c>
      <c r="CC21" s="99" t="s">
        <v>90</v>
      </c>
      <c r="CD21" s="99"/>
      <c r="CE21" s="100">
        <v>200</v>
      </c>
      <c r="CF21" s="99" t="s">
        <v>90</v>
      </c>
    </row>
    <row r="22" spans="1:84" ht="15" customHeight="1">
      <c r="A22" s="222" t="s">
        <v>138</v>
      </c>
      <c r="B22" s="223"/>
      <c r="C22" s="223"/>
      <c r="D22" s="223"/>
      <c r="E22" s="224"/>
      <c r="F22" s="224"/>
      <c r="G22" s="225"/>
      <c r="H22" s="226"/>
      <c r="I22" s="226"/>
      <c r="J22" s="226"/>
      <c r="K22" s="226"/>
      <c r="L22" s="226"/>
      <c r="M22" s="227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9"/>
      <c r="CA22" s="99" t="s">
        <v>139</v>
      </c>
      <c r="CB22" s="100">
        <v>148</v>
      </c>
      <c r="CC22" s="99" t="s">
        <v>90</v>
      </c>
      <c r="CD22" s="99"/>
      <c r="CE22" s="100">
        <v>200</v>
      </c>
      <c r="CF22" s="99" t="s">
        <v>90</v>
      </c>
    </row>
    <row r="23" spans="1:84" ht="15" customHeight="1">
      <c r="A23" s="222" t="s">
        <v>140</v>
      </c>
      <c r="B23" s="223"/>
      <c r="C23" s="223"/>
      <c r="D23" s="223"/>
      <c r="E23" s="224"/>
      <c r="F23" s="224"/>
      <c r="G23" s="225"/>
      <c r="H23" s="226"/>
      <c r="I23" s="226"/>
      <c r="J23" s="226"/>
      <c r="K23" s="226"/>
      <c r="L23" s="226"/>
      <c r="M23" s="227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9"/>
      <c r="CA23" s="230" t="s">
        <v>141</v>
      </c>
      <c r="CB23" s="100">
        <v>33</v>
      </c>
      <c r="CC23" s="99" t="s">
        <v>90</v>
      </c>
      <c r="CD23" s="99"/>
      <c r="CE23" s="100">
        <v>200</v>
      </c>
      <c r="CF23" s="99" t="s">
        <v>90</v>
      </c>
    </row>
    <row r="24" spans="1:84" ht="15" customHeight="1">
      <c r="A24" s="222" t="s">
        <v>142</v>
      </c>
      <c r="B24" s="223"/>
      <c r="C24" s="223"/>
      <c r="D24" s="223"/>
      <c r="E24" s="224"/>
      <c r="F24" s="224"/>
      <c r="G24" s="225"/>
      <c r="H24" s="226">
        <v>300000</v>
      </c>
      <c r="I24" s="226"/>
      <c r="J24" s="226"/>
      <c r="K24" s="226"/>
      <c r="L24" s="226"/>
      <c r="M24" s="227" t="s">
        <v>192</v>
      </c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9"/>
      <c r="CA24" s="99" t="s">
        <v>143</v>
      </c>
      <c r="CB24" s="100">
        <v>475</v>
      </c>
      <c r="CC24" s="99" t="s">
        <v>90</v>
      </c>
      <c r="CD24" s="99"/>
      <c r="CE24" s="100">
        <v>200</v>
      </c>
      <c r="CF24" s="99" t="s">
        <v>90</v>
      </c>
    </row>
    <row r="25" spans="1:84" ht="15" customHeight="1">
      <c r="A25" s="222" t="s">
        <v>144</v>
      </c>
      <c r="B25" s="223"/>
      <c r="C25" s="223"/>
      <c r="D25" s="223"/>
      <c r="E25" s="224"/>
      <c r="F25" s="224"/>
      <c r="G25" s="225"/>
      <c r="H25" s="226"/>
      <c r="I25" s="226"/>
      <c r="J25" s="226"/>
      <c r="K25" s="226"/>
      <c r="L25" s="226"/>
      <c r="M25" s="227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9"/>
      <c r="CA25" s="99" t="s">
        <v>145</v>
      </c>
      <c r="CB25" s="100">
        <v>638</v>
      </c>
      <c r="CC25" s="99" t="s">
        <v>90</v>
      </c>
      <c r="CD25" s="99"/>
      <c r="CE25" s="100">
        <v>200</v>
      </c>
      <c r="CF25" s="99" t="s">
        <v>90</v>
      </c>
    </row>
    <row r="26" spans="1:84" ht="15" customHeight="1">
      <c r="A26" s="222" t="s">
        <v>146</v>
      </c>
      <c r="B26" s="223"/>
      <c r="C26" s="223"/>
      <c r="D26" s="223"/>
      <c r="E26" s="224"/>
      <c r="F26" s="224"/>
      <c r="G26" s="225"/>
      <c r="H26" s="226"/>
      <c r="I26" s="226"/>
      <c r="J26" s="226"/>
      <c r="K26" s="226"/>
      <c r="L26" s="226"/>
      <c r="M26" s="227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9"/>
      <c r="CA26" s="99" t="s">
        <v>147</v>
      </c>
      <c r="CB26" s="100">
        <f>CD26*個票3!$AC$10</f>
        <v>0</v>
      </c>
      <c r="CC26" s="99" t="s">
        <v>117</v>
      </c>
      <c r="CD26" s="100">
        <v>38</v>
      </c>
      <c r="CE26" s="100" t="s">
        <v>148</v>
      </c>
      <c r="CF26" s="100"/>
    </row>
    <row r="27" spans="1:84" ht="15" customHeight="1">
      <c r="A27" s="222" t="s">
        <v>149</v>
      </c>
      <c r="B27" s="231"/>
      <c r="C27" s="231"/>
      <c r="D27" s="231"/>
      <c r="E27" s="231"/>
      <c r="F27" s="231"/>
      <c r="G27" s="232"/>
      <c r="H27" s="226"/>
      <c r="I27" s="226"/>
      <c r="J27" s="226"/>
      <c r="K27" s="226"/>
      <c r="L27" s="226"/>
      <c r="M27" s="227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9"/>
      <c r="AV27" s="117"/>
      <c r="CA27" s="99" t="s">
        <v>150</v>
      </c>
      <c r="CB27" s="100">
        <f>CD27*個票3!$AC$10</f>
        <v>0</v>
      </c>
      <c r="CC27" s="99" t="s">
        <v>117</v>
      </c>
      <c r="CD27" s="100">
        <v>40</v>
      </c>
      <c r="CE27" s="100" t="s">
        <v>148</v>
      </c>
      <c r="CF27" s="100"/>
    </row>
    <row r="28" spans="1:84" ht="15" customHeight="1">
      <c r="A28" s="233" t="s">
        <v>151</v>
      </c>
      <c r="B28" s="234"/>
      <c r="C28" s="234"/>
      <c r="D28" s="234"/>
      <c r="E28" s="235"/>
      <c r="F28" s="235"/>
      <c r="G28" s="236"/>
      <c r="H28" s="237">
        <v>18000</v>
      </c>
      <c r="I28" s="237"/>
      <c r="J28" s="237"/>
      <c r="K28" s="237"/>
      <c r="L28" s="237"/>
      <c r="M28" s="238" t="s">
        <v>193</v>
      </c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40"/>
      <c r="CA28" s="99" t="s">
        <v>152</v>
      </c>
      <c r="CB28" s="100">
        <f>CD28*個票3!$AC$10</f>
        <v>0</v>
      </c>
      <c r="CC28" s="99" t="s">
        <v>117</v>
      </c>
      <c r="CD28" s="100">
        <v>38</v>
      </c>
      <c r="CE28" s="100" t="s">
        <v>148</v>
      </c>
      <c r="CF28" s="100"/>
    </row>
    <row r="29" spans="1:84" ht="15" customHeight="1">
      <c r="A29" s="241" t="s">
        <v>153</v>
      </c>
      <c r="B29" s="242"/>
      <c r="C29" s="242"/>
      <c r="D29" s="242"/>
      <c r="E29" s="242"/>
      <c r="F29" s="242"/>
      <c r="G29" s="243"/>
      <c r="H29" s="244">
        <f>SUM(H20:L28)</f>
        <v>318000</v>
      </c>
      <c r="I29" s="244"/>
      <c r="J29" s="244"/>
      <c r="K29" s="244"/>
      <c r="L29" s="245"/>
      <c r="M29" s="246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8"/>
      <c r="CA29" s="99" t="s">
        <v>154</v>
      </c>
      <c r="CB29" s="100">
        <f>CD29*個票3!$AC$10</f>
        <v>0</v>
      </c>
      <c r="CC29" s="99" t="s">
        <v>117</v>
      </c>
      <c r="CD29" s="100">
        <v>48</v>
      </c>
      <c r="CE29" s="100" t="s">
        <v>148</v>
      </c>
      <c r="CF29" s="100"/>
    </row>
    <row r="30" spans="1:84" ht="11.25" customHeight="1" thickBot="1">
      <c r="A30" s="249"/>
      <c r="B30" s="249"/>
      <c r="C30" s="249"/>
      <c r="D30" s="249"/>
      <c r="E30" s="250"/>
      <c r="F30" s="250"/>
      <c r="G30" s="250"/>
      <c r="H30" s="250"/>
      <c r="I30" s="250"/>
      <c r="J30" s="251"/>
      <c r="K30" s="251"/>
      <c r="L30" s="251"/>
      <c r="M30" s="251"/>
      <c r="N30" s="251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3"/>
      <c r="AI30" s="252"/>
      <c r="AJ30" s="252"/>
      <c r="AK30" s="252"/>
      <c r="AL30" s="252"/>
      <c r="AM30" s="252"/>
      <c r="CA30" s="99" t="s">
        <v>155</v>
      </c>
      <c r="CB30" s="100">
        <f>CD30*個票3!$AC$10</f>
        <v>0</v>
      </c>
      <c r="CC30" s="99" t="s">
        <v>117</v>
      </c>
      <c r="CD30" s="100">
        <v>43</v>
      </c>
      <c r="CE30" s="100" t="s">
        <v>148</v>
      </c>
      <c r="CF30" s="100"/>
    </row>
    <row r="31" spans="1:84" ht="15" customHeight="1" thickBot="1">
      <c r="A31" s="254" t="s">
        <v>66</v>
      </c>
      <c r="B31" s="169"/>
      <c r="C31" s="169"/>
      <c r="D31" s="169"/>
      <c r="E31" s="169"/>
      <c r="F31" s="169"/>
      <c r="G31" s="169"/>
      <c r="H31" s="169"/>
      <c r="I31" s="170"/>
      <c r="J31" s="171"/>
      <c r="K31" s="172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255" t="s">
        <v>156</v>
      </c>
      <c r="AF31" s="256"/>
      <c r="AG31" s="256"/>
      <c r="AH31" s="257"/>
      <c r="AI31" s="258">
        <f>IFERROR(IF(H10="居宅介護支援事業所",(X34*AI34+X35*AI35+X36*AI36+X37*AI37)/1000,(X32*AI32+X33*AI33)/1000),"")</f>
        <v>10.5</v>
      </c>
      <c r="AJ31" s="259"/>
      <c r="AK31" s="259"/>
      <c r="AL31" s="190" t="s">
        <v>60</v>
      </c>
      <c r="AM31" s="191"/>
      <c r="AN31" s="117"/>
      <c r="CA31" s="99" t="s">
        <v>157</v>
      </c>
      <c r="CB31" s="100">
        <f>CD31*個票3!$AC$10</f>
        <v>0</v>
      </c>
      <c r="CC31" s="99" t="s">
        <v>117</v>
      </c>
      <c r="CD31" s="100">
        <v>36</v>
      </c>
      <c r="CE31" s="100" t="s">
        <v>148</v>
      </c>
      <c r="CF31" s="100"/>
    </row>
    <row r="32" spans="1:84" ht="15.75" customHeight="1">
      <c r="A32" s="260" t="s">
        <v>158</v>
      </c>
      <c r="B32" s="152"/>
      <c r="C32" s="152"/>
      <c r="D32" s="152"/>
      <c r="E32" s="152"/>
      <c r="F32" s="152"/>
      <c r="G32" s="152"/>
      <c r="H32" s="152"/>
      <c r="I32" s="152"/>
      <c r="J32" s="153"/>
      <c r="K32" s="261" t="s">
        <v>159</v>
      </c>
      <c r="L32" s="262"/>
      <c r="M32" s="263"/>
      <c r="N32" s="264"/>
      <c r="O32" s="264"/>
      <c r="P32" s="264"/>
      <c r="Q32" s="265"/>
      <c r="R32" s="264"/>
      <c r="S32" s="264"/>
      <c r="T32" s="264"/>
      <c r="U32" s="264"/>
      <c r="V32" s="264"/>
      <c r="W32" s="266"/>
      <c r="X32" s="267">
        <f>IF($H$10="介護予防・生活支援サービス事業の事業者","",1500)</f>
        <v>1500</v>
      </c>
      <c r="Y32" s="267"/>
      <c r="Z32" s="267"/>
      <c r="AA32" s="268" t="s">
        <v>160</v>
      </c>
      <c r="AB32" s="269"/>
      <c r="AC32" s="270" t="s">
        <v>161</v>
      </c>
      <c r="AD32" s="271"/>
      <c r="AE32" s="271"/>
      <c r="AF32" s="271"/>
      <c r="AG32" s="271"/>
      <c r="AH32" s="272"/>
      <c r="AI32" s="128">
        <v>1</v>
      </c>
      <c r="AJ32" s="129"/>
      <c r="AK32" s="129"/>
      <c r="AL32" s="273" t="s">
        <v>107</v>
      </c>
      <c r="AM32" s="274"/>
      <c r="AN32" s="117"/>
      <c r="CA32" s="99" t="s">
        <v>162</v>
      </c>
      <c r="CB32" s="100">
        <f>CD32*個票3!$AC$10</f>
        <v>0</v>
      </c>
      <c r="CC32" s="99" t="s">
        <v>117</v>
      </c>
      <c r="CD32" s="100">
        <v>37</v>
      </c>
      <c r="CE32" s="100" t="s">
        <v>148</v>
      </c>
      <c r="CF32" s="100"/>
    </row>
    <row r="33" spans="1:84" s="117" customFormat="1" ht="15.75" customHeight="1">
      <c r="A33" s="275"/>
      <c r="B33" s="160"/>
      <c r="C33" s="160"/>
      <c r="D33" s="160"/>
      <c r="E33" s="160"/>
      <c r="F33" s="160"/>
      <c r="G33" s="160"/>
      <c r="H33" s="160"/>
      <c r="I33" s="160"/>
      <c r="J33" s="161"/>
      <c r="K33" s="261" t="s">
        <v>163</v>
      </c>
      <c r="L33" s="262"/>
      <c r="M33" s="263"/>
      <c r="N33" s="264"/>
      <c r="O33" s="264"/>
      <c r="P33" s="264"/>
      <c r="Q33" s="265"/>
      <c r="R33" s="264"/>
      <c r="S33" s="264"/>
      <c r="T33" s="264"/>
      <c r="U33" s="264"/>
      <c r="V33" s="264"/>
      <c r="W33" s="266"/>
      <c r="X33" s="267">
        <f>IF($H$10="介護予防・生活支援サービス事業の事業者","",3000)</f>
        <v>3000</v>
      </c>
      <c r="Y33" s="267"/>
      <c r="Z33" s="267"/>
      <c r="AA33" s="268" t="s">
        <v>160</v>
      </c>
      <c r="AB33" s="269"/>
      <c r="AC33" s="270" t="s">
        <v>161</v>
      </c>
      <c r="AD33" s="271"/>
      <c r="AE33" s="271"/>
      <c r="AF33" s="271"/>
      <c r="AG33" s="271"/>
      <c r="AH33" s="272"/>
      <c r="AI33" s="128">
        <v>3</v>
      </c>
      <c r="AJ33" s="129"/>
      <c r="AK33" s="129"/>
      <c r="AL33" s="276" t="s">
        <v>107</v>
      </c>
      <c r="AM33" s="277"/>
      <c r="CA33" s="99" t="s">
        <v>164</v>
      </c>
      <c r="CB33" s="100">
        <f>CD33*個票3!$AC$10</f>
        <v>0</v>
      </c>
      <c r="CC33" s="99" t="s">
        <v>117</v>
      </c>
      <c r="CD33" s="100">
        <v>35</v>
      </c>
      <c r="CE33" s="100" t="s">
        <v>148</v>
      </c>
      <c r="CF33" s="100"/>
    </row>
    <row r="34" spans="1:84" s="117" customFormat="1" ht="15.75" customHeight="1">
      <c r="A34" s="278"/>
      <c r="B34" s="279" t="s">
        <v>165</v>
      </c>
      <c r="C34" s="280"/>
      <c r="D34" s="280"/>
      <c r="E34" s="280"/>
      <c r="F34" s="280"/>
      <c r="G34" s="280"/>
      <c r="H34" s="280"/>
      <c r="I34" s="280"/>
      <c r="J34" s="281"/>
      <c r="K34" s="282" t="s">
        <v>159</v>
      </c>
      <c r="L34" s="282"/>
      <c r="M34" s="283"/>
      <c r="N34" s="283"/>
      <c r="O34" s="284"/>
      <c r="P34" s="284"/>
      <c r="Q34" s="282"/>
      <c r="R34" s="282"/>
      <c r="S34" s="282"/>
      <c r="T34" s="282"/>
      <c r="U34" s="282"/>
      <c r="V34" s="282"/>
      <c r="W34" s="285"/>
      <c r="X34" s="267">
        <f>IF($H$10="介護予防・生活支援サービス事業の事業者","",1500)</f>
        <v>1500</v>
      </c>
      <c r="Y34" s="267"/>
      <c r="Z34" s="267"/>
      <c r="AA34" s="268" t="s">
        <v>160</v>
      </c>
      <c r="AB34" s="269"/>
      <c r="AC34" s="270" t="s">
        <v>161</v>
      </c>
      <c r="AD34" s="271"/>
      <c r="AE34" s="271"/>
      <c r="AF34" s="271"/>
      <c r="AG34" s="271"/>
      <c r="AH34" s="272"/>
      <c r="AI34" s="128"/>
      <c r="AJ34" s="129"/>
      <c r="AK34" s="129"/>
      <c r="AL34" s="145" t="s">
        <v>107</v>
      </c>
      <c r="AM34" s="146"/>
      <c r="CA34" s="99" t="s">
        <v>166</v>
      </c>
      <c r="CB34" s="100">
        <f>CD34*個票3!$AC$10</f>
        <v>0</v>
      </c>
      <c r="CC34" s="99" t="s">
        <v>117</v>
      </c>
      <c r="CD34" s="100">
        <v>37</v>
      </c>
      <c r="CE34" s="100" t="s">
        <v>148</v>
      </c>
      <c r="CF34" s="100"/>
    </row>
    <row r="35" spans="1:84" s="117" customFormat="1" ht="15.75" customHeight="1">
      <c r="A35" s="286"/>
      <c r="B35" s="287"/>
      <c r="C35" s="288"/>
      <c r="D35" s="288"/>
      <c r="E35" s="288"/>
      <c r="F35" s="288"/>
      <c r="G35" s="288"/>
      <c r="H35" s="288"/>
      <c r="I35" s="288"/>
      <c r="J35" s="289"/>
      <c r="K35" s="290" t="s">
        <v>167</v>
      </c>
      <c r="L35" s="290"/>
      <c r="M35" s="290"/>
      <c r="N35" s="290"/>
      <c r="O35" s="291"/>
      <c r="P35" s="291"/>
      <c r="Q35" s="292"/>
      <c r="R35" s="292"/>
      <c r="S35" s="292"/>
      <c r="T35" s="292"/>
      <c r="U35" s="292"/>
      <c r="V35" s="292"/>
      <c r="W35" s="293"/>
      <c r="X35" s="267">
        <f>IF($H$10="介護予防・生活支援サービス事業の事業者","",4500)</f>
        <v>4500</v>
      </c>
      <c r="Y35" s="267"/>
      <c r="Z35" s="267"/>
      <c r="AA35" s="268" t="s">
        <v>160</v>
      </c>
      <c r="AB35" s="269"/>
      <c r="AC35" s="270" t="s">
        <v>161</v>
      </c>
      <c r="AD35" s="271"/>
      <c r="AE35" s="271"/>
      <c r="AF35" s="271"/>
      <c r="AG35" s="271"/>
      <c r="AH35" s="272"/>
      <c r="AI35" s="128"/>
      <c r="AJ35" s="129"/>
      <c r="AK35" s="129"/>
      <c r="AL35" s="145" t="s">
        <v>107</v>
      </c>
      <c r="AM35" s="146"/>
      <c r="CA35" s="99" t="s">
        <v>168</v>
      </c>
      <c r="CB35" s="100">
        <f>CD35*個票3!$AC$10</f>
        <v>0</v>
      </c>
      <c r="CC35" s="99" t="s">
        <v>117</v>
      </c>
      <c r="CD35" s="100">
        <v>35</v>
      </c>
      <c r="CE35" s="100" t="s">
        <v>148</v>
      </c>
      <c r="CF35" s="100"/>
    </row>
    <row r="36" spans="1:84" s="117" customFormat="1" ht="15.75" customHeight="1">
      <c r="A36" s="286"/>
      <c r="B36" s="287"/>
      <c r="C36" s="288"/>
      <c r="D36" s="288"/>
      <c r="E36" s="288"/>
      <c r="F36" s="288"/>
      <c r="G36" s="288"/>
      <c r="H36" s="288"/>
      <c r="I36" s="288"/>
      <c r="J36" s="289"/>
      <c r="K36" s="294" t="s">
        <v>163</v>
      </c>
      <c r="L36" s="294"/>
      <c r="M36" s="294"/>
      <c r="N36" s="294"/>
      <c r="O36" s="265"/>
      <c r="P36" s="265"/>
      <c r="Q36" s="264"/>
      <c r="R36" s="264"/>
      <c r="S36" s="264"/>
      <c r="T36" s="264"/>
      <c r="U36" s="264"/>
      <c r="V36" s="264"/>
      <c r="W36" s="266"/>
      <c r="X36" s="267">
        <f>IF($H$10="介護予防・生活支援サービス事業の事業者","",3000)</f>
        <v>3000</v>
      </c>
      <c r="Y36" s="267"/>
      <c r="Z36" s="267"/>
      <c r="AA36" s="268" t="s">
        <v>160</v>
      </c>
      <c r="AB36" s="269"/>
      <c r="AC36" s="270" t="s">
        <v>161</v>
      </c>
      <c r="AD36" s="271"/>
      <c r="AE36" s="271"/>
      <c r="AF36" s="271"/>
      <c r="AG36" s="271"/>
      <c r="AH36" s="272"/>
      <c r="AI36" s="128"/>
      <c r="AJ36" s="129"/>
      <c r="AK36" s="129"/>
      <c r="AL36" s="145" t="s">
        <v>107</v>
      </c>
      <c r="AM36" s="146"/>
      <c r="CA36" s="99" t="s">
        <v>169</v>
      </c>
      <c r="CB36" s="100">
        <f>CD36*個票3!$AC$10</f>
        <v>0</v>
      </c>
      <c r="CC36" s="99" t="s">
        <v>117</v>
      </c>
      <c r="CD36" s="100">
        <v>37</v>
      </c>
      <c r="CE36" s="100" t="s">
        <v>148</v>
      </c>
      <c r="CF36" s="100"/>
    </row>
    <row r="37" spans="1:84" s="117" customFormat="1" ht="15.75" customHeight="1">
      <c r="A37" s="295"/>
      <c r="B37" s="296"/>
      <c r="C37" s="297"/>
      <c r="D37" s="297"/>
      <c r="E37" s="297"/>
      <c r="F37" s="297"/>
      <c r="G37" s="297"/>
      <c r="H37" s="297"/>
      <c r="I37" s="297"/>
      <c r="J37" s="298"/>
      <c r="K37" s="294" t="s">
        <v>170</v>
      </c>
      <c r="L37" s="294"/>
      <c r="M37" s="294"/>
      <c r="N37" s="294"/>
      <c r="O37" s="265"/>
      <c r="P37" s="265"/>
      <c r="Q37" s="264"/>
      <c r="R37" s="264"/>
      <c r="S37" s="264"/>
      <c r="T37" s="264"/>
      <c r="U37" s="264"/>
      <c r="V37" s="264"/>
      <c r="W37" s="266"/>
      <c r="X37" s="267">
        <f>IF($H$10="介護予防・生活支援サービス事業の事業者","",6000)</f>
        <v>6000</v>
      </c>
      <c r="Y37" s="267"/>
      <c r="Z37" s="267"/>
      <c r="AA37" s="268" t="s">
        <v>160</v>
      </c>
      <c r="AB37" s="269"/>
      <c r="AC37" s="270" t="s">
        <v>161</v>
      </c>
      <c r="AD37" s="271"/>
      <c r="AE37" s="271"/>
      <c r="AF37" s="271"/>
      <c r="AG37" s="271"/>
      <c r="AH37" s="272"/>
      <c r="AI37" s="128"/>
      <c r="AJ37" s="129"/>
      <c r="AK37" s="129"/>
      <c r="AL37" s="145" t="s">
        <v>107</v>
      </c>
      <c r="AM37" s="146"/>
      <c r="CA37" s="99" t="s">
        <v>171</v>
      </c>
      <c r="CB37" s="100">
        <f>CD37*個票3!$AC$10</f>
        <v>0</v>
      </c>
      <c r="CC37" s="99" t="s">
        <v>117</v>
      </c>
      <c r="CD37" s="100">
        <v>35</v>
      </c>
      <c r="CE37" s="100" t="s">
        <v>148</v>
      </c>
      <c r="CF37" s="100"/>
    </row>
    <row r="38" spans="1:84" s="117" customFormat="1" ht="15.75" customHeight="1" thickBot="1">
      <c r="A38" s="169"/>
      <c r="B38" s="169"/>
      <c r="C38" s="169"/>
      <c r="D38" s="169"/>
      <c r="E38" s="169"/>
      <c r="F38" s="169"/>
      <c r="G38" s="169"/>
      <c r="H38" s="169"/>
      <c r="I38" s="170"/>
      <c r="J38" s="171"/>
      <c r="K38" s="172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CA38" s="99" t="s">
        <v>172</v>
      </c>
      <c r="CB38" s="100">
        <f>CD38*個票3!$AC$10</f>
        <v>0</v>
      </c>
      <c r="CC38" s="99" t="s">
        <v>117</v>
      </c>
      <c r="CD38" s="100">
        <v>37</v>
      </c>
      <c r="CE38" s="100" t="s">
        <v>148</v>
      </c>
      <c r="CF38" s="100"/>
    </row>
    <row r="39" spans="1:84" s="117" customFormat="1" ht="15.75" customHeight="1" thickBot="1">
      <c r="A39" s="254" t="s">
        <v>67</v>
      </c>
      <c r="B39" s="172"/>
      <c r="C39" s="169"/>
      <c r="D39" s="169"/>
      <c r="E39" s="169"/>
      <c r="F39" s="169"/>
      <c r="G39" s="169"/>
      <c r="H39" s="169"/>
      <c r="I39" s="170"/>
      <c r="J39" s="171"/>
      <c r="K39" s="172"/>
      <c r="L39" s="173"/>
      <c r="M39" s="173"/>
      <c r="N39" s="173"/>
      <c r="O39" s="299"/>
      <c r="P39" s="299"/>
      <c r="Q39" s="299"/>
      <c r="R39" s="299"/>
      <c r="S39" s="299"/>
      <c r="T39" s="300"/>
      <c r="U39" s="300"/>
      <c r="V39" s="300"/>
      <c r="W39" s="300"/>
      <c r="X39" s="301" t="s">
        <v>121</v>
      </c>
      <c r="Y39" s="302"/>
      <c r="Z39" s="302"/>
      <c r="AA39" s="302"/>
      <c r="AB39" s="303"/>
      <c r="AC39" s="304" t="s">
        <v>122</v>
      </c>
      <c r="AD39" s="185" t="s">
        <v>173</v>
      </c>
      <c r="AE39" s="186"/>
      <c r="AF39" s="186"/>
      <c r="AG39" s="186"/>
      <c r="AH39" s="305"/>
      <c r="AI39" s="306">
        <f>MIN(X40,ROUNDDOWN(H52/1000,0))</f>
        <v>0</v>
      </c>
      <c r="AJ39" s="307"/>
      <c r="AK39" s="307"/>
      <c r="AL39" s="190" t="s">
        <v>60</v>
      </c>
      <c r="AM39" s="191"/>
      <c r="CA39" s="99" t="s">
        <v>174</v>
      </c>
      <c r="CB39" s="100">
        <f>CD39*個票3!$AC$10</f>
        <v>0</v>
      </c>
      <c r="CC39" s="99" t="s">
        <v>117</v>
      </c>
      <c r="CD39" s="100">
        <v>35</v>
      </c>
      <c r="CE39" s="100" t="s">
        <v>148</v>
      </c>
      <c r="CF39" s="100"/>
    </row>
    <row r="40" spans="1:84" s="117" customFormat="1" ht="15.75" customHeight="1">
      <c r="A40" s="29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308">
        <f>IFERROR(VLOOKUP(H10,個票3!CA5:CE40,5,FALSE),"")</f>
        <v>200</v>
      </c>
      <c r="Y40" s="309"/>
      <c r="Z40" s="309"/>
      <c r="AA40" s="310" t="s">
        <v>60</v>
      </c>
      <c r="AB40" s="311"/>
      <c r="AC40" s="184"/>
      <c r="AD40" s="197" t="s">
        <v>125</v>
      </c>
      <c r="AE40" s="282"/>
      <c r="AF40" s="282"/>
      <c r="AG40" s="282"/>
      <c r="AH40" s="312"/>
      <c r="AI40" s="313"/>
      <c r="AJ40" s="314"/>
      <c r="AK40" s="314"/>
      <c r="AL40" s="202" t="s">
        <v>60</v>
      </c>
      <c r="AM40" s="203"/>
      <c r="CA40" s="99" t="s">
        <v>175</v>
      </c>
      <c r="CB40" s="99"/>
      <c r="CC40" s="99"/>
      <c r="CD40" s="99"/>
      <c r="CE40" s="99"/>
      <c r="CF40" s="99"/>
    </row>
    <row r="41" spans="1:84" s="117" customFormat="1" ht="19.5" customHeight="1" thickBot="1">
      <c r="A41" s="175" t="s">
        <v>176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308"/>
      <c r="Y41" s="309"/>
      <c r="Z41" s="309"/>
      <c r="AA41" s="310"/>
      <c r="AB41" s="311"/>
      <c r="AC41" s="184"/>
      <c r="AD41" s="204" t="s">
        <v>128</v>
      </c>
      <c r="AE41" s="315"/>
      <c r="AF41" s="315"/>
      <c r="AG41" s="315"/>
      <c r="AH41" s="316"/>
      <c r="AI41" s="317">
        <f>SUM(AI39:AK40)</f>
        <v>0</v>
      </c>
      <c r="AJ41" s="318"/>
      <c r="AK41" s="318"/>
      <c r="AL41" s="209" t="s">
        <v>60</v>
      </c>
      <c r="AM41" s="210"/>
    </row>
    <row r="42" spans="1:84" s="117" customFormat="1" ht="14.25" thickBot="1">
      <c r="A42" s="102" t="s">
        <v>130</v>
      </c>
      <c r="B42" s="103"/>
      <c r="C42" s="103"/>
      <c r="D42" s="103"/>
      <c r="E42" s="103"/>
      <c r="F42" s="103"/>
      <c r="G42" s="104"/>
      <c r="H42" s="103" t="s">
        <v>131</v>
      </c>
      <c r="I42" s="103"/>
      <c r="J42" s="103"/>
      <c r="K42" s="103"/>
      <c r="L42" s="103"/>
      <c r="M42" s="102" t="s">
        <v>132</v>
      </c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4"/>
      <c r="AN42" s="89"/>
      <c r="AX42" s="211" t="str">
        <f>IF(X40&gt;=AI41,"○","！（補助上限額を超過しています）")</f>
        <v>○</v>
      </c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3"/>
    </row>
    <row r="43" spans="1:84" s="117" customFormat="1" ht="13.5" customHeight="1">
      <c r="A43" s="214" t="s">
        <v>134</v>
      </c>
      <c r="B43" s="215"/>
      <c r="C43" s="215"/>
      <c r="D43" s="215"/>
      <c r="E43" s="216"/>
      <c r="F43" s="216"/>
      <c r="G43" s="217"/>
      <c r="H43" s="218"/>
      <c r="I43" s="218"/>
      <c r="J43" s="218"/>
      <c r="K43" s="218"/>
      <c r="L43" s="218"/>
      <c r="M43" s="219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1"/>
      <c r="AN43" s="89"/>
      <c r="AT43" s="319"/>
    </row>
    <row r="44" spans="1:84" ht="15" customHeight="1">
      <c r="A44" s="222" t="s">
        <v>136</v>
      </c>
      <c r="B44" s="223"/>
      <c r="C44" s="223"/>
      <c r="D44" s="223"/>
      <c r="E44" s="224"/>
      <c r="F44" s="224"/>
      <c r="G44" s="225"/>
      <c r="H44" s="226"/>
      <c r="I44" s="226"/>
      <c r="J44" s="226"/>
      <c r="K44" s="226"/>
      <c r="L44" s="226"/>
      <c r="M44" s="227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9"/>
    </row>
    <row r="45" spans="1:84" ht="15" customHeight="1">
      <c r="A45" s="222" t="s">
        <v>138</v>
      </c>
      <c r="B45" s="223"/>
      <c r="C45" s="223"/>
      <c r="D45" s="223"/>
      <c r="E45" s="224"/>
      <c r="F45" s="224"/>
      <c r="G45" s="225"/>
      <c r="H45" s="226"/>
      <c r="I45" s="226"/>
      <c r="J45" s="226"/>
      <c r="K45" s="226"/>
      <c r="L45" s="226"/>
      <c r="M45" s="227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9"/>
    </row>
    <row r="46" spans="1:84" ht="15" customHeight="1">
      <c r="A46" s="222" t="s">
        <v>140</v>
      </c>
      <c r="B46" s="223"/>
      <c r="C46" s="223"/>
      <c r="D46" s="223"/>
      <c r="E46" s="224"/>
      <c r="F46" s="224"/>
      <c r="G46" s="225"/>
      <c r="H46" s="226"/>
      <c r="I46" s="226"/>
      <c r="J46" s="226"/>
      <c r="K46" s="226"/>
      <c r="L46" s="226"/>
      <c r="M46" s="227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9"/>
    </row>
    <row r="47" spans="1:84" ht="15" customHeight="1">
      <c r="A47" s="222" t="s">
        <v>142</v>
      </c>
      <c r="B47" s="223"/>
      <c r="C47" s="223"/>
      <c r="D47" s="223"/>
      <c r="E47" s="224"/>
      <c r="F47" s="224"/>
      <c r="G47" s="225"/>
      <c r="H47" s="226"/>
      <c r="I47" s="226"/>
      <c r="J47" s="226"/>
      <c r="K47" s="226"/>
      <c r="L47" s="226"/>
      <c r="M47" s="227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9"/>
    </row>
    <row r="48" spans="1:84" ht="15" customHeight="1">
      <c r="A48" s="222" t="s">
        <v>144</v>
      </c>
      <c r="B48" s="223"/>
      <c r="C48" s="223"/>
      <c r="D48" s="223"/>
      <c r="E48" s="224"/>
      <c r="F48" s="224"/>
      <c r="G48" s="225"/>
      <c r="H48" s="226"/>
      <c r="I48" s="226"/>
      <c r="J48" s="226"/>
      <c r="K48" s="226"/>
      <c r="L48" s="226"/>
      <c r="M48" s="227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9"/>
    </row>
    <row r="49" spans="1:39" ht="15" customHeight="1">
      <c r="A49" s="222" t="s">
        <v>146</v>
      </c>
      <c r="B49" s="223"/>
      <c r="C49" s="223"/>
      <c r="D49" s="223"/>
      <c r="E49" s="224"/>
      <c r="F49" s="224"/>
      <c r="G49" s="225"/>
      <c r="H49" s="226"/>
      <c r="I49" s="226"/>
      <c r="J49" s="226"/>
      <c r="K49" s="226"/>
      <c r="L49" s="226"/>
      <c r="M49" s="227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9"/>
    </row>
    <row r="50" spans="1:39" ht="15" customHeight="1">
      <c r="A50" s="222" t="s">
        <v>149</v>
      </c>
      <c r="B50" s="231"/>
      <c r="C50" s="231"/>
      <c r="D50" s="231"/>
      <c r="E50" s="231"/>
      <c r="F50" s="231"/>
      <c r="G50" s="232"/>
      <c r="H50" s="226"/>
      <c r="I50" s="226"/>
      <c r="J50" s="226"/>
      <c r="K50" s="226"/>
      <c r="L50" s="226"/>
      <c r="M50" s="227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9"/>
    </row>
    <row r="51" spans="1:39" ht="15" customHeight="1">
      <c r="A51" s="233" t="s">
        <v>151</v>
      </c>
      <c r="B51" s="234"/>
      <c r="C51" s="234"/>
      <c r="D51" s="234"/>
      <c r="E51" s="235"/>
      <c r="F51" s="235"/>
      <c r="G51" s="236"/>
      <c r="H51" s="237"/>
      <c r="I51" s="237"/>
      <c r="J51" s="237"/>
      <c r="K51" s="237"/>
      <c r="L51" s="237"/>
      <c r="M51" s="238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40"/>
    </row>
    <row r="52" spans="1:39" ht="15" customHeight="1">
      <c r="A52" s="241" t="s">
        <v>153</v>
      </c>
      <c r="B52" s="320"/>
      <c r="C52" s="320"/>
      <c r="D52" s="320"/>
      <c r="E52" s="242"/>
      <c r="F52" s="242"/>
      <c r="G52" s="243"/>
      <c r="H52" s="244">
        <f>SUM(H43:L51)</f>
        <v>0</v>
      </c>
      <c r="I52" s="244"/>
      <c r="J52" s="244"/>
      <c r="K52" s="244"/>
      <c r="L52" s="245"/>
      <c r="M52" s="246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8"/>
    </row>
    <row r="53" spans="1:39" ht="15" customHeight="1">
      <c r="A53" s="249"/>
      <c r="B53" s="249"/>
      <c r="C53" s="249"/>
      <c r="D53" s="249"/>
      <c r="E53" s="321"/>
      <c r="F53" s="321"/>
      <c r="G53" s="321"/>
      <c r="H53" s="321"/>
      <c r="I53" s="321"/>
      <c r="J53" s="322"/>
      <c r="K53" s="322"/>
      <c r="L53" s="322"/>
      <c r="M53" s="322"/>
      <c r="N53" s="322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3"/>
      <c r="Z53" s="323"/>
      <c r="AA53" s="323"/>
      <c r="AB53" s="323"/>
      <c r="AC53" s="323"/>
      <c r="AD53" s="323"/>
      <c r="AE53" s="321"/>
      <c r="AF53" s="321"/>
      <c r="AG53" s="321"/>
      <c r="AH53" s="321"/>
      <c r="AI53" s="321"/>
      <c r="AJ53" s="321"/>
      <c r="AK53" s="321"/>
      <c r="AL53" s="321"/>
      <c r="AM53" s="321"/>
    </row>
    <row r="54" spans="1:39" ht="15" customHeight="1">
      <c r="A54" s="324" t="s">
        <v>177</v>
      </c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180"/>
      <c r="Z54" s="180"/>
      <c r="AA54" s="180"/>
      <c r="AB54" s="180"/>
      <c r="AC54" s="180"/>
      <c r="AD54" s="180"/>
      <c r="AE54" s="325"/>
      <c r="AF54" s="325"/>
      <c r="AG54" s="325"/>
      <c r="AH54" s="325"/>
      <c r="AI54" s="325"/>
      <c r="AJ54" s="325"/>
      <c r="AK54" s="325"/>
      <c r="AL54" s="325"/>
      <c r="AM54" s="325"/>
    </row>
    <row r="55" spans="1:39" ht="4.5" customHeight="1"/>
  </sheetData>
  <sheetProtection formatCells="0" formatColumns="0" formatRows="0" insertColumns="0" insertRows="0" autoFilter="0"/>
  <mergeCells count="132">
    <mergeCell ref="H52:L52"/>
    <mergeCell ref="M52:AM52"/>
    <mergeCell ref="H49:L49"/>
    <mergeCell ref="M49:AM49"/>
    <mergeCell ref="H50:L50"/>
    <mergeCell ref="M50:AM50"/>
    <mergeCell ref="H51:L51"/>
    <mergeCell ref="M51:AM51"/>
    <mergeCell ref="H46:L46"/>
    <mergeCell ref="M46:AM46"/>
    <mergeCell ref="H47:L47"/>
    <mergeCell ref="M47:AM47"/>
    <mergeCell ref="H48:L48"/>
    <mergeCell ref="M48:AM48"/>
    <mergeCell ref="H43:L43"/>
    <mergeCell ref="M43:AM43"/>
    <mergeCell ref="H44:L44"/>
    <mergeCell ref="M44:AM44"/>
    <mergeCell ref="H45:L45"/>
    <mergeCell ref="M45:AM45"/>
    <mergeCell ref="AA40:AB41"/>
    <mergeCell ref="AI40:AK40"/>
    <mergeCell ref="AL40:AM40"/>
    <mergeCell ref="AI41:AK41"/>
    <mergeCell ref="AL41:AM41"/>
    <mergeCell ref="A42:G42"/>
    <mergeCell ref="H42:L42"/>
    <mergeCell ref="M42:AM42"/>
    <mergeCell ref="X37:Z37"/>
    <mergeCell ref="AA37:AB37"/>
    <mergeCell ref="AC37:AH37"/>
    <mergeCell ref="AI37:AK37"/>
    <mergeCell ref="AL37:AM37"/>
    <mergeCell ref="X39:AB39"/>
    <mergeCell ref="AC39:AC41"/>
    <mergeCell ref="AI39:AK39"/>
    <mergeCell ref="AL39:AM39"/>
    <mergeCell ref="X40:Z41"/>
    <mergeCell ref="X35:Z35"/>
    <mergeCell ref="AA35:AB35"/>
    <mergeCell ref="AC35:AH35"/>
    <mergeCell ref="AI35:AK35"/>
    <mergeCell ref="AL35:AM35"/>
    <mergeCell ref="X36:Z36"/>
    <mergeCell ref="AA36:AB36"/>
    <mergeCell ref="AC36:AH36"/>
    <mergeCell ref="AI36:AK36"/>
    <mergeCell ref="AL36:AM36"/>
    <mergeCell ref="AA33:AB33"/>
    <mergeCell ref="AC33:AH33"/>
    <mergeCell ref="AI33:AK33"/>
    <mergeCell ref="AL33:AM33"/>
    <mergeCell ref="B34:J37"/>
    <mergeCell ref="X34:Z34"/>
    <mergeCell ref="AA34:AB34"/>
    <mergeCell ref="AC34:AH34"/>
    <mergeCell ref="AI34:AK34"/>
    <mergeCell ref="AL34:AM34"/>
    <mergeCell ref="AE31:AH31"/>
    <mergeCell ref="AI31:AK31"/>
    <mergeCell ref="AL31:AM31"/>
    <mergeCell ref="A32:J33"/>
    <mergeCell ref="X32:Z32"/>
    <mergeCell ref="AA32:AB32"/>
    <mergeCell ref="AC32:AH32"/>
    <mergeCell ref="AI32:AK32"/>
    <mergeCell ref="AL32:AM32"/>
    <mergeCell ref="X33:Z33"/>
    <mergeCell ref="H27:L27"/>
    <mergeCell ref="M27:AM27"/>
    <mergeCell ref="H28:L28"/>
    <mergeCell ref="M28:AM28"/>
    <mergeCell ref="H29:L29"/>
    <mergeCell ref="M29:AM29"/>
    <mergeCell ref="H24:L24"/>
    <mergeCell ref="M24:AM24"/>
    <mergeCell ref="H25:L25"/>
    <mergeCell ref="M25:AM25"/>
    <mergeCell ref="H26:L26"/>
    <mergeCell ref="M26:AM26"/>
    <mergeCell ref="H21:L21"/>
    <mergeCell ref="M21:AM21"/>
    <mergeCell ref="H22:L22"/>
    <mergeCell ref="M22:AM22"/>
    <mergeCell ref="H23:L23"/>
    <mergeCell ref="M23:AM23"/>
    <mergeCell ref="AL18:AM18"/>
    <mergeCell ref="A19:G19"/>
    <mergeCell ref="H19:L19"/>
    <mergeCell ref="M19:AM19"/>
    <mergeCell ref="H20:L20"/>
    <mergeCell ref="M20:AM20"/>
    <mergeCell ref="A14:AM14"/>
    <mergeCell ref="X16:AB16"/>
    <mergeCell ref="AC16:AC18"/>
    <mergeCell ref="AI16:AK16"/>
    <mergeCell ref="AL16:AM16"/>
    <mergeCell ref="X17:Z18"/>
    <mergeCell ref="AA17:AB18"/>
    <mergeCell ref="AI17:AK17"/>
    <mergeCell ref="AL17:AM17"/>
    <mergeCell ref="AI18:AK18"/>
    <mergeCell ref="AE10:AF10"/>
    <mergeCell ref="AG10:AI10"/>
    <mergeCell ref="AJ10:AK10"/>
    <mergeCell ref="AL10:AM10"/>
    <mergeCell ref="AP10:AU10"/>
    <mergeCell ref="A11:H12"/>
    <mergeCell ref="A10:G10"/>
    <mergeCell ref="H10:Q10"/>
    <mergeCell ref="R10:W10"/>
    <mergeCell ref="X10:Y10"/>
    <mergeCell ref="Z10:AB10"/>
    <mergeCell ref="AC10:AD10"/>
    <mergeCell ref="AH8:AM8"/>
    <mergeCell ref="D9:G9"/>
    <mergeCell ref="H9:K9"/>
    <mergeCell ref="L9:Y9"/>
    <mergeCell ref="AC9:AG9"/>
    <mergeCell ref="AH9:AM9"/>
    <mergeCell ref="A8:C9"/>
    <mergeCell ref="D8:G8"/>
    <mergeCell ref="H8:K8"/>
    <mergeCell ref="L8:Y8"/>
    <mergeCell ref="Z8:AB9"/>
    <mergeCell ref="AC8:AG8"/>
    <mergeCell ref="A3:AM3"/>
    <mergeCell ref="A5:AM5"/>
    <mergeCell ref="A7:G7"/>
    <mergeCell ref="H7:N7"/>
    <mergeCell ref="O7:S7"/>
    <mergeCell ref="T7:AM7"/>
  </mergeCells>
  <phoneticPr fontId="3"/>
  <dataValidations count="2">
    <dataValidation type="list" allowBlank="1" showInputMessage="1" showErrorMessage="1" sqref="H10:Q10">
      <formula1>$CA$5:$CA$40</formula1>
    </dataValidation>
    <dataValidation imeMode="halfAlpha" allowBlank="1" showInputMessage="1" showErrorMessage="1" sqref="S16:V18 J16:N18 H7:N7 D9:G9 AC9:AG9 X10:Y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23</xdr:col>
                    <xdr:colOff>152400</xdr:colOff>
                    <xdr:row>10</xdr:row>
                    <xdr:rowOff>0</xdr:rowOff>
                  </from>
                  <to>
                    <xdr:col>25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228600</xdr:rowOff>
                  </from>
                  <to>
                    <xdr:col>9</xdr:col>
                    <xdr:colOff>38100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9525</xdr:rowOff>
                  </from>
                  <to>
                    <xdr:col>9</xdr:col>
                    <xdr:colOff>47625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'T:\004_介護事業係2\★★★コロナ介護サービス事業所等に対するサービス継続支援事業\３_県交付要綱\支援金交付要綱\支援金様式\HP\01HP様式\01交付申請\[shinsei_kisairei.xlsm]計算用'!#REF!</xm:f>
          </x14:formula1>
          <xm:sqref>H9:K9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CF55"/>
  <sheetViews>
    <sheetView showZeros="0" view="pageBreakPreview" zoomScale="130" zoomScaleNormal="160" zoomScaleSheetLayoutView="130" workbookViewId="0">
      <selection activeCell="M29" sqref="M29:AM29"/>
    </sheetView>
  </sheetViews>
  <sheetFormatPr defaultColWidth="2.25" defaultRowHeight="13.5"/>
  <cols>
    <col min="1" max="1" width="2.25" style="89" customWidth="1"/>
    <col min="2" max="7" width="2.25" style="89"/>
    <col min="8" max="19" width="2.5" style="89" bestFit="1" customWidth="1"/>
    <col min="20" max="40" width="2.25" style="89"/>
    <col min="41" max="47" width="2.25" style="89" hidden="1" customWidth="1"/>
    <col min="48" max="78" width="2.25" style="89"/>
    <col min="79" max="79" width="49.125" style="89" customWidth="1"/>
    <col min="80" max="87" width="8.125" style="89" customWidth="1"/>
    <col min="88" max="16384" width="2.25" style="89"/>
  </cols>
  <sheetData>
    <row r="1" spans="1:84">
      <c r="A1" s="89" t="s">
        <v>82</v>
      </c>
    </row>
    <row r="2" spans="1:84" ht="3" customHeight="1"/>
    <row r="3" spans="1:84">
      <c r="A3" s="90" t="s">
        <v>83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2"/>
      <c r="CA3" s="93"/>
      <c r="CB3" s="94" t="s">
        <v>84</v>
      </c>
      <c r="CC3" s="93"/>
      <c r="CD3" s="93"/>
      <c r="CE3" s="94" t="s">
        <v>85</v>
      </c>
      <c r="CF3" s="93"/>
    </row>
    <row r="4" spans="1:84" ht="4.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CA4" s="93"/>
      <c r="CB4" s="94" t="s">
        <v>86</v>
      </c>
      <c r="CC4" s="94"/>
      <c r="CD4" s="94" t="s">
        <v>87</v>
      </c>
      <c r="CE4" s="94" t="s">
        <v>86</v>
      </c>
      <c r="CF4" s="93"/>
    </row>
    <row r="5" spans="1:84">
      <c r="A5" s="96" t="s">
        <v>88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  <c r="CA5" s="99" t="s">
        <v>89</v>
      </c>
      <c r="CB5" s="100">
        <v>892</v>
      </c>
      <c r="CC5" s="99" t="s">
        <v>90</v>
      </c>
      <c r="CD5" s="99"/>
      <c r="CE5" s="100">
        <v>200</v>
      </c>
      <c r="CF5" s="99" t="s">
        <v>90</v>
      </c>
    </row>
    <row r="6" spans="1:84" ht="4.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CA6" s="99" t="s">
        <v>91</v>
      </c>
      <c r="CB6" s="100">
        <v>1137</v>
      </c>
      <c r="CC6" s="99" t="s">
        <v>90</v>
      </c>
      <c r="CD6" s="99"/>
      <c r="CE6" s="100">
        <v>200</v>
      </c>
      <c r="CF6" s="99" t="s">
        <v>90</v>
      </c>
    </row>
    <row r="7" spans="1:84" ht="17.25" customHeight="1">
      <c r="A7" s="102" t="s">
        <v>92</v>
      </c>
      <c r="B7" s="103"/>
      <c r="C7" s="103"/>
      <c r="D7" s="103"/>
      <c r="E7" s="103"/>
      <c r="F7" s="103"/>
      <c r="G7" s="104"/>
      <c r="H7" s="105" t="s">
        <v>194</v>
      </c>
      <c r="I7" s="106"/>
      <c r="J7" s="106"/>
      <c r="K7" s="106"/>
      <c r="L7" s="106"/>
      <c r="M7" s="106"/>
      <c r="N7" s="107"/>
      <c r="O7" s="102" t="s">
        <v>93</v>
      </c>
      <c r="P7" s="103"/>
      <c r="Q7" s="103"/>
      <c r="R7" s="103"/>
      <c r="S7" s="104"/>
      <c r="T7" s="108" t="s">
        <v>195</v>
      </c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10"/>
      <c r="CA7" s="99" t="s">
        <v>94</v>
      </c>
      <c r="CB7" s="100">
        <v>1480</v>
      </c>
      <c r="CC7" s="99" t="s">
        <v>90</v>
      </c>
      <c r="CD7" s="99"/>
      <c r="CE7" s="100">
        <v>200</v>
      </c>
      <c r="CF7" s="99" t="s">
        <v>90</v>
      </c>
    </row>
    <row r="8" spans="1:84">
      <c r="A8" s="111" t="s">
        <v>95</v>
      </c>
      <c r="B8" s="112"/>
      <c r="C8" s="113"/>
      <c r="D8" s="102" t="s">
        <v>96</v>
      </c>
      <c r="E8" s="103"/>
      <c r="F8" s="103"/>
      <c r="G8" s="104"/>
      <c r="H8" s="102" t="s">
        <v>97</v>
      </c>
      <c r="I8" s="103"/>
      <c r="J8" s="103"/>
      <c r="K8" s="104"/>
      <c r="L8" s="102" t="s">
        <v>98</v>
      </c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4"/>
      <c r="Z8" s="111" t="s">
        <v>99</v>
      </c>
      <c r="AA8" s="112"/>
      <c r="AB8" s="113"/>
      <c r="AC8" s="102" t="s">
        <v>80</v>
      </c>
      <c r="AD8" s="103"/>
      <c r="AE8" s="103"/>
      <c r="AF8" s="103"/>
      <c r="AG8" s="103"/>
      <c r="AH8" s="114" t="s">
        <v>100</v>
      </c>
      <c r="AI8" s="115"/>
      <c r="AJ8" s="115"/>
      <c r="AK8" s="115"/>
      <c r="AL8" s="115"/>
      <c r="AM8" s="116"/>
      <c r="AV8" s="117"/>
      <c r="CA8" s="118" t="s">
        <v>101</v>
      </c>
      <c r="CB8" s="100">
        <v>384</v>
      </c>
      <c r="CC8" s="99" t="s">
        <v>90</v>
      </c>
      <c r="CD8" s="99"/>
      <c r="CE8" s="100">
        <v>200</v>
      </c>
      <c r="CF8" s="99" t="s">
        <v>90</v>
      </c>
    </row>
    <row r="9" spans="1:84" ht="17.25" customHeight="1">
      <c r="A9" s="119"/>
      <c r="B9" s="120"/>
      <c r="C9" s="121"/>
      <c r="D9" s="122" t="s">
        <v>181</v>
      </c>
      <c r="E9" s="123"/>
      <c r="F9" s="123"/>
      <c r="G9" s="124"/>
      <c r="H9" s="125" t="s">
        <v>102</v>
      </c>
      <c r="I9" s="126"/>
      <c r="J9" s="126"/>
      <c r="K9" s="127"/>
      <c r="L9" s="128" t="s">
        <v>196</v>
      </c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30"/>
      <c r="Z9" s="119"/>
      <c r="AA9" s="120"/>
      <c r="AB9" s="121"/>
      <c r="AC9" s="128" t="s">
        <v>197</v>
      </c>
      <c r="AD9" s="129"/>
      <c r="AE9" s="129"/>
      <c r="AF9" s="129"/>
      <c r="AG9" s="130"/>
      <c r="AH9" s="131" t="s">
        <v>198</v>
      </c>
      <c r="AI9" s="132"/>
      <c r="AJ9" s="132"/>
      <c r="AK9" s="132"/>
      <c r="AL9" s="132"/>
      <c r="AM9" s="133"/>
      <c r="CA9" s="99" t="s">
        <v>103</v>
      </c>
      <c r="CB9" s="100">
        <v>375</v>
      </c>
      <c r="CC9" s="99" t="s">
        <v>90</v>
      </c>
      <c r="CD9" s="99"/>
      <c r="CE9" s="100">
        <v>200</v>
      </c>
      <c r="CF9" s="99" t="s">
        <v>90</v>
      </c>
    </row>
    <row r="10" spans="1:84" s="117" customFormat="1" ht="20.25" customHeight="1">
      <c r="A10" s="134" t="s">
        <v>104</v>
      </c>
      <c r="B10" s="135"/>
      <c r="C10" s="135"/>
      <c r="D10" s="135"/>
      <c r="E10" s="135"/>
      <c r="F10" s="135"/>
      <c r="G10" s="135"/>
      <c r="H10" s="136" t="s">
        <v>169</v>
      </c>
      <c r="I10" s="137"/>
      <c r="J10" s="137"/>
      <c r="K10" s="137"/>
      <c r="L10" s="137"/>
      <c r="M10" s="137"/>
      <c r="N10" s="137"/>
      <c r="O10" s="137"/>
      <c r="P10" s="137"/>
      <c r="Q10" s="138"/>
      <c r="R10" s="139" t="s">
        <v>105</v>
      </c>
      <c r="S10" s="140"/>
      <c r="T10" s="140"/>
      <c r="U10" s="140"/>
      <c r="V10" s="140"/>
      <c r="W10" s="141"/>
      <c r="X10" s="142"/>
      <c r="Y10" s="143"/>
      <c r="Z10" s="144" t="s">
        <v>106</v>
      </c>
      <c r="AA10" s="115"/>
      <c r="AB10" s="116"/>
      <c r="AC10" s="109">
        <v>40</v>
      </c>
      <c r="AD10" s="109"/>
      <c r="AE10" s="145" t="s">
        <v>107</v>
      </c>
      <c r="AF10" s="146"/>
      <c r="AG10" s="147" t="s">
        <v>108</v>
      </c>
      <c r="AH10" s="148"/>
      <c r="AI10" s="149"/>
      <c r="AJ10" s="109">
        <v>30</v>
      </c>
      <c r="AK10" s="109"/>
      <c r="AL10" s="145" t="s">
        <v>107</v>
      </c>
      <c r="AM10" s="146"/>
      <c r="AP10" s="150"/>
      <c r="AQ10" s="150"/>
      <c r="AR10" s="150"/>
      <c r="AS10" s="150"/>
      <c r="AT10" s="150"/>
      <c r="AU10" s="150"/>
      <c r="CA10" s="99" t="s">
        <v>109</v>
      </c>
      <c r="CB10" s="100">
        <v>939</v>
      </c>
      <c r="CC10" s="99" t="s">
        <v>90</v>
      </c>
      <c r="CD10" s="99"/>
      <c r="CE10" s="100">
        <v>200</v>
      </c>
      <c r="CF10" s="99" t="s">
        <v>90</v>
      </c>
    </row>
    <row r="11" spans="1:84" s="117" customFormat="1" ht="18" customHeight="1">
      <c r="A11" s="151" t="s">
        <v>110</v>
      </c>
      <c r="B11" s="152"/>
      <c r="C11" s="152"/>
      <c r="D11" s="152"/>
      <c r="E11" s="152"/>
      <c r="F11" s="152"/>
      <c r="G11" s="152"/>
      <c r="H11" s="153"/>
      <c r="I11" s="154"/>
      <c r="J11" s="155" t="s">
        <v>111</v>
      </c>
      <c r="K11" s="156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4"/>
      <c r="Z11" s="155" t="s">
        <v>112</v>
      </c>
      <c r="AA11" s="156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8"/>
      <c r="CA11" s="99" t="s">
        <v>113</v>
      </c>
      <c r="CB11" s="100">
        <v>1181</v>
      </c>
      <c r="CC11" s="99" t="s">
        <v>90</v>
      </c>
      <c r="CD11" s="99"/>
      <c r="CE11" s="100">
        <v>200</v>
      </c>
      <c r="CF11" s="99" t="s">
        <v>90</v>
      </c>
    </row>
    <row r="12" spans="1:84" s="117" customFormat="1" ht="18" customHeight="1">
      <c r="A12" s="159"/>
      <c r="B12" s="160"/>
      <c r="C12" s="160"/>
      <c r="D12" s="160"/>
      <c r="E12" s="160"/>
      <c r="F12" s="160"/>
      <c r="G12" s="160"/>
      <c r="H12" s="161"/>
      <c r="I12" s="162"/>
      <c r="J12" s="163" t="s">
        <v>114</v>
      </c>
      <c r="K12" s="164"/>
      <c r="L12" s="165"/>
      <c r="M12" s="165"/>
      <c r="N12" s="165"/>
      <c r="O12" s="165"/>
      <c r="P12" s="165"/>
      <c r="Q12" s="165"/>
      <c r="R12" s="165"/>
      <c r="S12" s="165"/>
      <c r="T12" s="165"/>
      <c r="U12" s="164"/>
      <c r="V12" s="165"/>
      <c r="W12" s="165"/>
      <c r="X12" s="165"/>
      <c r="Y12" s="166"/>
      <c r="Z12" s="167"/>
      <c r="AA12" s="164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8"/>
      <c r="CA12" s="99" t="s">
        <v>115</v>
      </c>
      <c r="CB12" s="100">
        <v>1885</v>
      </c>
      <c r="CC12" s="99" t="s">
        <v>90</v>
      </c>
      <c r="CD12" s="99"/>
      <c r="CE12" s="100">
        <v>200</v>
      </c>
      <c r="CF12" s="99" t="s">
        <v>90</v>
      </c>
    </row>
    <row r="13" spans="1:84" s="117" customFormat="1" ht="3" customHeight="1">
      <c r="A13" s="169"/>
      <c r="B13" s="169"/>
      <c r="C13" s="169"/>
      <c r="D13" s="169"/>
      <c r="E13" s="169"/>
      <c r="F13" s="169"/>
      <c r="G13" s="169"/>
      <c r="H13" s="169"/>
      <c r="I13" s="170"/>
      <c r="J13" s="171"/>
      <c r="K13" s="172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CA13" s="99" t="s">
        <v>116</v>
      </c>
      <c r="CB13" s="100">
        <f>CD13*個票4!$AC$10</f>
        <v>1760</v>
      </c>
      <c r="CC13" s="99" t="s">
        <v>117</v>
      </c>
      <c r="CD13" s="99">
        <v>44</v>
      </c>
      <c r="CE13" s="100">
        <v>200</v>
      </c>
      <c r="CF13" s="99" t="s">
        <v>90</v>
      </c>
    </row>
    <row r="14" spans="1:84" s="117" customFormat="1" ht="14.25" customHeight="1">
      <c r="A14" s="96" t="s">
        <v>118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8"/>
      <c r="CA14" s="99" t="s">
        <v>119</v>
      </c>
      <c r="CB14" s="100">
        <f>CD14*個票4!$AC$10</f>
        <v>1760</v>
      </c>
      <c r="CC14" s="99" t="s">
        <v>117</v>
      </c>
      <c r="CD14" s="99">
        <v>44</v>
      </c>
      <c r="CE14" s="100">
        <v>200</v>
      </c>
      <c r="CF14" s="99" t="s">
        <v>90</v>
      </c>
    </row>
    <row r="15" spans="1:84" s="117" customFormat="1" ht="3" customHeight="1" thickBot="1">
      <c r="A15" s="169"/>
      <c r="B15" s="169"/>
      <c r="C15" s="169"/>
      <c r="D15" s="169"/>
      <c r="E15" s="169"/>
      <c r="F15" s="169"/>
      <c r="G15" s="169"/>
      <c r="H15" s="169"/>
      <c r="I15" s="170"/>
      <c r="J15" s="171"/>
      <c r="K15" s="172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01"/>
      <c r="Y15" s="101"/>
      <c r="Z15" s="101"/>
      <c r="AA15" s="101"/>
      <c r="AB15" s="101"/>
      <c r="AC15" s="101"/>
      <c r="AD15" s="157"/>
      <c r="AE15" s="173"/>
      <c r="AF15" s="173"/>
      <c r="AG15" s="173"/>
      <c r="AH15" s="173"/>
      <c r="AI15" s="173"/>
      <c r="AJ15" s="173"/>
      <c r="AK15" s="173"/>
      <c r="AL15" s="173"/>
      <c r="AM15" s="173"/>
      <c r="CA15" s="99" t="s">
        <v>120</v>
      </c>
      <c r="CB15" s="100">
        <v>534</v>
      </c>
      <c r="CC15" s="99" t="s">
        <v>90</v>
      </c>
      <c r="CD15" s="99"/>
      <c r="CE15" s="100">
        <v>200</v>
      </c>
      <c r="CF15" s="99" t="s">
        <v>90</v>
      </c>
    </row>
    <row r="16" spans="1:84" s="117" customFormat="1" ht="15.75" customHeight="1" thickBot="1">
      <c r="A16" s="174" t="s">
        <v>65</v>
      </c>
      <c r="B16" s="169"/>
      <c r="C16" s="175"/>
      <c r="D16" s="169"/>
      <c r="E16" s="176"/>
      <c r="F16" s="169"/>
      <c r="G16" s="169"/>
      <c r="H16" s="169"/>
      <c r="I16" s="169"/>
      <c r="J16" s="177"/>
      <c r="K16" s="177"/>
      <c r="L16" s="177"/>
      <c r="M16" s="177"/>
      <c r="N16" s="177"/>
      <c r="O16" s="178"/>
      <c r="P16" s="179"/>
      <c r="Q16" s="180"/>
      <c r="R16" s="180"/>
      <c r="S16" s="177"/>
      <c r="T16" s="171"/>
      <c r="U16" s="177"/>
      <c r="V16" s="177"/>
      <c r="W16" s="175"/>
      <c r="X16" s="181" t="s">
        <v>121</v>
      </c>
      <c r="Y16" s="182"/>
      <c r="Z16" s="182"/>
      <c r="AA16" s="182"/>
      <c r="AB16" s="183"/>
      <c r="AC16" s="184" t="s">
        <v>122</v>
      </c>
      <c r="AD16" s="185" t="s">
        <v>123</v>
      </c>
      <c r="AE16" s="186"/>
      <c r="AF16" s="186"/>
      <c r="AG16" s="187"/>
      <c r="AH16" s="186"/>
      <c r="AI16" s="188">
        <f>MIN(X17,ROUNDDOWN(H29/1000,0))</f>
        <v>730</v>
      </c>
      <c r="AJ16" s="189"/>
      <c r="AK16" s="189"/>
      <c r="AL16" s="190" t="s">
        <v>60</v>
      </c>
      <c r="AM16" s="191"/>
      <c r="AN16" s="89"/>
      <c r="CA16" s="99" t="s">
        <v>124</v>
      </c>
      <c r="CB16" s="100">
        <v>564</v>
      </c>
      <c r="CC16" s="99" t="s">
        <v>90</v>
      </c>
      <c r="CD16" s="99"/>
      <c r="CE16" s="100">
        <v>200</v>
      </c>
      <c r="CF16" s="99" t="s">
        <v>90</v>
      </c>
    </row>
    <row r="17" spans="1:84" s="117" customFormat="1" ht="15.75" customHeight="1">
      <c r="A17" s="174"/>
      <c r="B17" s="169"/>
      <c r="C17" s="175"/>
      <c r="D17" s="169"/>
      <c r="E17" s="176"/>
      <c r="F17" s="169"/>
      <c r="G17" s="169"/>
      <c r="H17" s="169"/>
      <c r="I17" s="169"/>
      <c r="J17" s="177"/>
      <c r="K17" s="177"/>
      <c r="L17" s="177"/>
      <c r="M17" s="177"/>
      <c r="N17" s="177"/>
      <c r="O17" s="178"/>
      <c r="P17" s="179"/>
      <c r="Q17" s="180"/>
      <c r="R17" s="180"/>
      <c r="S17" s="177"/>
      <c r="T17" s="171"/>
      <c r="U17" s="177"/>
      <c r="V17" s="177"/>
      <c r="W17" s="192"/>
      <c r="X17" s="193">
        <f>IFERROR(VLOOKUP(H10,個票4!CA5:CB40,2,FALSE),"")</f>
        <v>1480</v>
      </c>
      <c r="Y17" s="194"/>
      <c r="Z17" s="194"/>
      <c r="AA17" s="195" t="s">
        <v>60</v>
      </c>
      <c r="AB17" s="196"/>
      <c r="AC17" s="184"/>
      <c r="AD17" s="197" t="s">
        <v>125</v>
      </c>
      <c r="AE17" s="198"/>
      <c r="AF17" s="198"/>
      <c r="AG17" s="198"/>
      <c r="AH17" s="199"/>
      <c r="AI17" s="200"/>
      <c r="AJ17" s="201"/>
      <c r="AK17" s="201"/>
      <c r="AL17" s="202" t="s">
        <v>60</v>
      </c>
      <c r="AM17" s="203"/>
      <c r="AN17" s="89"/>
      <c r="CA17" s="99" t="s">
        <v>126</v>
      </c>
      <c r="CB17" s="100">
        <v>518</v>
      </c>
      <c r="CC17" s="99" t="s">
        <v>90</v>
      </c>
      <c r="CD17" s="99"/>
      <c r="CE17" s="100">
        <v>200</v>
      </c>
      <c r="CF17" s="99" t="s">
        <v>90</v>
      </c>
    </row>
    <row r="18" spans="1:84" ht="19.5" customHeight="1" thickBot="1">
      <c r="A18" s="175" t="s">
        <v>127</v>
      </c>
      <c r="B18" s="169"/>
      <c r="C18" s="175"/>
      <c r="D18" s="169"/>
      <c r="E18" s="176"/>
      <c r="F18" s="169"/>
      <c r="G18" s="169"/>
      <c r="H18" s="169"/>
      <c r="I18" s="169"/>
      <c r="J18" s="177"/>
      <c r="K18" s="177"/>
      <c r="L18" s="177"/>
      <c r="M18" s="177"/>
      <c r="N18" s="177"/>
      <c r="O18" s="178"/>
      <c r="P18" s="179"/>
      <c r="Q18" s="180"/>
      <c r="R18" s="180"/>
      <c r="S18" s="177"/>
      <c r="T18" s="171"/>
      <c r="U18" s="177"/>
      <c r="V18" s="177"/>
      <c r="W18" s="192"/>
      <c r="X18" s="193"/>
      <c r="Y18" s="194"/>
      <c r="Z18" s="194"/>
      <c r="AA18" s="195"/>
      <c r="AB18" s="196"/>
      <c r="AC18" s="184"/>
      <c r="AD18" s="204" t="s">
        <v>128</v>
      </c>
      <c r="AE18" s="205"/>
      <c r="AF18" s="205"/>
      <c r="AG18" s="205"/>
      <c r="AH18" s="206"/>
      <c r="AI18" s="207">
        <f>SUM(AI16:AK17)</f>
        <v>730</v>
      </c>
      <c r="AJ18" s="208"/>
      <c r="AK18" s="208"/>
      <c r="AL18" s="209" t="s">
        <v>60</v>
      </c>
      <c r="AM18" s="210"/>
      <c r="CA18" s="99" t="s">
        <v>129</v>
      </c>
      <c r="CB18" s="100">
        <v>227</v>
      </c>
      <c r="CC18" s="99" t="s">
        <v>90</v>
      </c>
      <c r="CD18" s="99"/>
      <c r="CE18" s="100">
        <v>200</v>
      </c>
      <c r="CF18" s="99" t="s">
        <v>90</v>
      </c>
    </row>
    <row r="19" spans="1:84" ht="14.25" thickBot="1">
      <c r="A19" s="102" t="s">
        <v>130</v>
      </c>
      <c r="B19" s="103"/>
      <c r="C19" s="103"/>
      <c r="D19" s="103"/>
      <c r="E19" s="103"/>
      <c r="F19" s="103"/>
      <c r="G19" s="104"/>
      <c r="H19" s="103" t="s">
        <v>131</v>
      </c>
      <c r="I19" s="103"/>
      <c r="J19" s="103"/>
      <c r="K19" s="103"/>
      <c r="L19" s="103"/>
      <c r="M19" s="102" t="s">
        <v>132</v>
      </c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4"/>
      <c r="AV19" s="117"/>
      <c r="AX19" s="211" t="str">
        <f>IF(X17&gt;=AI18,"○","！（補助上限額を超過しています）")</f>
        <v>○</v>
      </c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3"/>
      <c r="CA19" s="99" t="s">
        <v>133</v>
      </c>
      <c r="CB19" s="100">
        <v>508</v>
      </c>
      <c r="CC19" s="99" t="s">
        <v>90</v>
      </c>
      <c r="CD19" s="99"/>
      <c r="CE19" s="100">
        <v>200</v>
      </c>
      <c r="CF19" s="99" t="s">
        <v>90</v>
      </c>
    </row>
    <row r="20" spans="1:84" ht="15" customHeight="1">
      <c r="A20" s="214" t="s">
        <v>134</v>
      </c>
      <c r="B20" s="215"/>
      <c r="C20" s="215"/>
      <c r="D20" s="215"/>
      <c r="E20" s="216"/>
      <c r="F20" s="216"/>
      <c r="G20" s="217"/>
      <c r="H20" s="218"/>
      <c r="I20" s="218"/>
      <c r="J20" s="218"/>
      <c r="K20" s="218"/>
      <c r="L20" s="218"/>
      <c r="M20" s="219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1"/>
      <c r="CA20" s="99" t="s">
        <v>135</v>
      </c>
      <c r="CB20" s="100">
        <v>204</v>
      </c>
      <c r="CC20" s="99" t="s">
        <v>90</v>
      </c>
      <c r="CD20" s="99"/>
      <c r="CE20" s="100">
        <v>200</v>
      </c>
      <c r="CF20" s="99" t="s">
        <v>90</v>
      </c>
    </row>
    <row r="21" spans="1:84" ht="15" customHeight="1">
      <c r="A21" s="222" t="s">
        <v>136</v>
      </c>
      <c r="B21" s="223"/>
      <c r="C21" s="223"/>
      <c r="D21" s="223"/>
      <c r="E21" s="224"/>
      <c r="F21" s="224"/>
      <c r="G21" s="225"/>
      <c r="H21" s="226"/>
      <c r="I21" s="226"/>
      <c r="J21" s="226"/>
      <c r="K21" s="226"/>
      <c r="L21" s="226"/>
      <c r="M21" s="227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9"/>
      <c r="CA21" s="99" t="s">
        <v>137</v>
      </c>
      <c r="CB21" s="100">
        <v>148</v>
      </c>
      <c r="CC21" s="99" t="s">
        <v>90</v>
      </c>
      <c r="CD21" s="99"/>
      <c r="CE21" s="100">
        <v>200</v>
      </c>
      <c r="CF21" s="99" t="s">
        <v>90</v>
      </c>
    </row>
    <row r="22" spans="1:84" ht="15" customHeight="1">
      <c r="A22" s="222" t="s">
        <v>138</v>
      </c>
      <c r="B22" s="223"/>
      <c r="C22" s="223"/>
      <c r="D22" s="223"/>
      <c r="E22" s="224"/>
      <c r="F22" s="224"/>
      <c r="G22" s="225"/>
      <c r="H22" s="226"/>
      <c r="I22" s="226"/>
      <c r="J22" s="226"/>
      <c r="K22" s="226"/>
      <c r="L22" s="226"/>
      <c r="M22" s="227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9"/>
      <c r="CA22" s="99" t="s">
        <v>139</v>
      </c>
      <c r="CB22" s="100">
        <v>148</v>
      </c>
      <c r="CC22" s="99" t="s">
        <v>90</v>
      </c>
      <c r="CD22" s="99"/>
      <c r="CE22" s="100">
        <v>200</v>
      </c>
      <c r="CF22" s="99" t="s">
        <v>90</v>
      </c>
    </row>
    <row r="23" spans="1:84" ht="15" customHeight="1">
      <c r="A23" s="222" t="s">
        <v>140</v>
      </c>
      <c r="B23" s="223"/>
      <c r="C23" s="223"/>
      <c r="D23" s="223"/>
      <c r="E23" s="224"/>
      <c r="F23" s="224"/>
      <c r="G23" s="225"/>
      <c r="H23" s="226"/>
      <c r="I23" s="226"/>
      <c r="J23" s="226"/>
      <c r="K23" s="226"/>
      <c r="L23" s="226"/>
      <c r="M23" s="227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9"/>
      <c r="CA23" s="230" t="s">
        <v>141</v>
      </c>
      <c r="CB23" s="100">
        <v>33</v>
      </c>
      <c r="CC23" s="99" t="s">
        <v>90</v>
      </c>
      <c r="CD23" s="99"/>
      <c r="CE23" s="100">
        <v>200</v>
      </c>
      <c r="CF23" s="99" t="s">
        <v>90</v>
      </c>
    </row>
    <row r="24" spans="1:84" ht="15" customHeight="1">
      <c r="A24" s="222" t="s">
        <v>142</v>
      </c>
      <c r="B24" s="223"/>
      <c r="C24" s="223"/>
      <c r="D24" s="223"/>
      <c r="E24" s="224"/>
      <c r="F24" s="224"/>
      <c r="G24" s="225"/>
      <c r="H24" s="330">
        <v>400000</v>
      </c>
      <c r="I24" s="226"/>
      <c r="J24" s="226"/>
      <c r="K24" s="226"/>
      <c r="L24" s="331"/>
      <c r="M24" s="227" t="s">
        <v>199</v>
      </c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9"/>
      <c r="CA24" s="99" t="s">
        <v>143</v>
      </c>
      <c r="CB24" s="100">
        <v>475</v>
      </c>
      <c r="CC24" s="99" t="s">
        <v>90</v>
      </c>
      <c r="CD24" s="99"/>
      <c r="CE24" s="100">
        <v>200</v>
      </c>
      <c r="CF24" s="99" t="s">
        <v>90</v>
      </c>
    </row>
    <row r="25" spans="1:84" ht="15" customHeight="1">
      <c r="A25" s="222" t="s">
        <v>144</v>
      </c>
      <c r="B25" s="223"/>
      <c r="C25" s="223"/>
      <c r="D25" s="223"/>
      <c r="E25" s="224"/>
      <c r="F25" s="224"/>
      <c r="G25" s="225"/>
      <c r="H25" s="330"/>
      <c r="I25" s="226"/>
      <c r="J25" s="226"/>
      <c r="K25" s="226"/>
      <c r="L25" s="331"/>
      <c r="M25" s="227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9"/>
      <c r="CA25" s="99" t="s">
        <v>145</v>
      </c>
      <c r="CB25" s="100">
        <v>638</v>
      </c>
      <c r="CC25" s="99" t="s">
        <v>90</v>
      </c>
      <c r="CD25" s="99"/>
      <c r="CE25" s="100">
        <v>200</v>
      </c>
      <c r="CF25" s="99" t="s">
        <v>90</v>
      </c>
    </row>
    <row r="26" spans="1:84" ht="15" customHeight="1">
      <c r="A26" s="222" t="s">
        <v>146</v>
      </c>
      <c r="B26" s="223"/>
      <c r="C26" s="223"/>
      <c r="D26" s="223"/>
      <c r="E26" s="224"/>
      <c r="F26" s="224"/>
      <c r="G26" s="225"/>
      <c r="H26" s="330">
        <v>300100</v>
      </c>
      <c r="I26" s="226"/>
      <c r="J26" s="226"/>
      <c r="K26" s="226"/>
      <c r="L26" s="331"/>
      <c r="M26" s="227" t="s">
        <v>200</v>
      </c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9"/>
      <c r="CA26" s="99" t="s">
        <v>147</v>
      </c>
      <c r="CB26" s="100">
        <f>CD26*個票4!$AC$10</f>
        <v>1520</v>
      </c>
      <c r="CC26" s="99" t="s">
        <v>117</v>
      </c>
      <c r="CD26" s="100">
        <v>38</v>
      </c>
      <c r="CE26" s="100" t="s">
        <v>148</v>
      </c>
      <c r="CF26" s="100"/>
    </row>
    <row r="27" spans="1:84" ht="15" customHeight="1">
      <c r="A27" s="222" t="s">
        <v>149</v>
      </c>
      <c r="B27" s="231"/>
      <c r="C27" s="231"/>
      <c r="D27" s="231"/>
      <c r="E27" s="231"/>
      <c r="F27" s="231"/>
      <c r="G27" s="232"/>
      <c r="H27" s="330"/>
      <c r="I27" s="226"/>
      <c r="J27" s="226"/>
      <c r="K27" s="226"/>
      <c r="L27" s="331"/>
      <c r="M27" s="227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9"/>
      <c r="AV27" s="117"/>
      <c r="CA27" s="99" t="s">
        <v>150</v>
      </c>
      <c r="CB27" s="100">
        <f>CD27*個票4!$AC$10</f>
        <v>1600</v>
      </c>
      <c r="CC27" s="99" t="s">
        <v>117</v>
      </c>
      <c r="CD27" s="100">
        <v>40</v>
      </c>
      <c r="CE27" s="100" t="s">
        <v>148</v>
      </c>
      <c r="CF27" s="100"/>
    </row>
    <row r="28" spans="1:84" ht="15" customHeight="1">
      <c r="A28" s="233" t="s">
        <v>151</v>
      </c>
      <c r="B28" s="234"/>
      <c r="C28" s="234"/>
      <c r="D28" s="234"/>
      <c r="E28" s="235"/>
      <c r="F28" s="235"/>
      <c r="G28" s="236"/>
      <c r="H28" s="332">
        <v>30000</v>
      </c>
      <c r="I28" s="333"/>
      <c r="J28" s="333"/>
      <c r="K28" s="333"/>
      <c r="L28" s="334"/>
      <c r="M28" s="238" t="s">
        <v>201</v>
      </c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40"/>
      <c r="CA28" s="99" t="s">
        <v>152</v>
      </c>
      <c r="CB28" s="100">
        <f>CD28*個票4!$AC$10</f>
        <v>1520</v>
      </c>
      <c r="CC28" s="99" t="s">
        <v>117</v>
      </c>
      <c r="CD28" s="100">
        <v>38</v>
      </c>
      <c r="CE28" s="100" t="s">
        <v>148</v>
      </c>
      <c r="CF28" s="100"/>
    </row>
    <row r="29" spans="1:84" ht="15" customHeight="1">
      <c r="A29" s="241" t="s">
        <v>153</v>
      </c>
      <c r="B29" s="242"/>
      <c r="C29" s="242"/>
      <c r="D29" s="242"/>
      <c r="E29" s="242"/>
      <c r="F29" s="242"/>
      <c r="G29" s="243"/>
      <c r="H29" s="244">
        <f>SUM(H20:L28)</f>
        <v>730100</v>
      </c>
      <c r="I29" s="244"/>
      <c r="J29" s="244"/>
      <c r="K29" s="244"/>
      <c r="L29" s="245"/>
      <c r="M29" s="246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8"/>
      <c r="CA29" s="99" t="s">
        <v>154</v>
      </c>
      <c r="CB29" s="100">
        <f>CD29*個票4!$AC$10</f>
        <v>1920</v>
      </c>
      <c r="CC29" s="99" t="s">
        <v>117</v>
      </c>
      <c r="CD29" s="100">
        <v>48</v>
      </c>
      <c r="CE29" s="100" t="s">
        <v>148</v>
      </c>
      <c r="CF29" s="100"/>
    </row>
    <row r="30" spans="1:84" ht="11.25" customHeight="1" thickBot="1">
      <c r="A30" s="249"/>
      <c r="B30" s="249"/>
      <c r="C30" s="249"/>
      <c r="D30" s="249"/>
      <c r="E30" s="250"/>
      <c r="F30" s="250"/>
      <c r="G30" s="250"/>
      <c r="H30" s="250"/>
      <c r="I30" s="250"/>
      <c r="J30" s="251"/>
      <c r="K30" s="251"/>
      <c r="L30" s="251"/>
      <c r="M30" s="251"/>
      <c r="N30" s="251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3"/>
      <c r="AI30" s="252"/>
      <c r="AJ30" s="252"/>
      <c r="AK30" s="252"/>
      <c r="AL30" s="252"/>
      <c r="AM30" s="252"/>
      <c r="CA30" s="99" t="s">
        <v>155</v>
      </c>
      <c r="CB30" s="100">
        <f>CD30*個票4!$AC$10</f>
        <v>1720</v>
      </c>
      <c r="CC30" s="99" t="s">
        <v>117</v>
      </c>
      <c r="CD30" s="100">
        <v>43</v>
      </c>
      <c r="CE30" s="100" t="s">
        <v>148</v>
      </c>
      <c r="CF30" s="100"/>
    </row>
    <row r="31" spans="1:84" ht="15" customHeight="1" thickBot="1">
      <c r="A31" s="254" t="s">
        <v>66</v>
      </c>
      <c r="B31" s="169"/>
      <c r="C31" s="169"/>
      <c r="D31" s="169"/>
      <c r="E31" s="169"/>
      <c r="F31" s="169"/>
      <c r="G31" s="169"/>
      <c r="H31" s="169"/>
      <c r="I31" s="170"/>
      <c r="J31" s="171"/>
      <c r="K31" s="172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255" t="s">
        <v>156</v>
      </c>
      <c r="AF31" s="256"/>
      <c r="AG31" s="256"/>
      <c r="AH31" s="257"/>
      <c r="AI31" s="258">
        <f>IFERROR(IF(H10="居宅介護支援事業所",(X34*AI34+X35*AI35+X36*AI36+X37*AI37)/1000,(X32*AI32+X33*AI33)/1000),"")</f>
        <v>0</v>
      </c>
      <c r="AJ31" s="259"/>
      <c r="AK31" s="259"/>
      <c r="AL31" s="190" t="s">
        <v>60</v>
      </c>
      <c r="AM31" s="191"/>
      <c r="AN31" s="117"/>
      <c r="CA31" s="99" t="s">
        <v>157</v>
      </c>
      <c r="CB31" s="100">
        <f>CD31*個票4!$AC$10</f>
        <v>1440</v>
      </c>
      <c r="CC31" s="99" t="s">
        <v>117</v>
      </c>
      <c r="CD31" s="100">
        <v>36</v>
      </c>
      <c r="CE31" s="100" t="s">
        <v>148</v>
      </c>
      <c r="CF31" s="100"/>
    </row>
    <row r="32" spans="1:84" ht="15.75" customHeight="1">
      <c r="A32" s="260" t="s">
        <v>158</v>
      </c>
      <c r="B32" s="152"/>
      <c r="C32" s="152"/>
      <c r="D32" s="152"/>
      <c r="E32" s="152"/>
      <c r="F32" s="152"/>
      <c r="G32" s="152"/>
      <c r="H32" s="152"/>
      <c r="I32" s="152"/>
      <c r="J32" s="153"/>
      <c r="K32" s="261" t="s">
        <v>159</v>
      </c>
      <c r="L32" s="262"/>
      <c r="M32" s="263"/>
      <c r="N32" s="264"/>
      <c r="O32" s="264"/>
      <c r="P32" s="264"/>
      <c r="Q32" s="265"/>
      <c r="R32" s="264"/>
      <c r="S32" s="264"/>
      <c r="T32" s="264"/>
      <c r="U32" s="264"/>
      <c r="V32" s="264"/>
      <c r="W32" s="266"/>
      <c r="X32" s="267">
        <f>IF($H$10="介護予防・生活支援サービス事業の事業者","",1500)</f>
        <v>1500</v>
      </c>
      <c r="Y32" s="267"/>
      <c r="Z32" s="267"/>
      <c r="AA32" s="268" t="s">
        <v>160</v>
      </c>
      <c r="AB32" s="269"/>
      <c r="AC32" s="270" t="s">
        <v>161</v>
      </c>
      <c r="AD32" s="271"/>
      <c r="AE32" s="271"/>
      <c r="AF32" s="271"/>
      <c r="AG32" s="271"/>
      <c r="AH32" s="272"/>
      <c r="AI32" s="128"/>
      <c r="AJ32" s="129"/>
      <c r="AK32" s="129"/>
      <c r="AL32" s="273" t="s">
        <v>107</v>
      </c>
      <c r="AM32" s="274"/>
      <c r="AN32" s="117"/>
      <c r="CA32" s="99" t="s">
        <v>162</v>
      </c>
      <c r="CB32" s="100">
        <f>CD32*個票4!$AC$10</f>
        <v>1480</v>
      </c>
      <c r="CC32" s="99" t="s">
        <v>117</v>
      </c>
      <c r="CD32" s="100">
        <v>37</v>
      </c>
      <c r="CE32" s="100" t="s">
        <v>148</v>
      </c>
      <c r="CF32" s="100"/>
    </row>
    <row r="33" spans="1:84" s="117" customFormat="1" ht="15.75" customHeight="1">
      <c r="A33" s="275"/>
      <c r="B33" s="160"/>
      <c r="C33" s="160"/>
      <c r="D33" s="160"/>
      <c r="E33" s="160"/>
      <c r="F33" s="160"/>
      <c r="G33" s="160"/>
      <c r="H33" s="160"/>
      <c r="I33" s="160"/>
      <c r="J33" s="161"/>
      <c r="K33" s="261" t="s">
        <v>163</v>
      </c>
      <c r="L33" s="262"/>
      <c r="M33" s="263"/>
      <c r="N33" s="264"/>
      <c r="O33" s="264"/>
      <c r="P33" s="264"/>
      <c r="Q33" s="265"/>
      <c r="R33" s="264"/>
      <c r="S33" s="264"/>
      <c r="T33" s="264"/>
      <c r="U33" s="264"/>
      <c r="V33" s="264"/>
      <c r="W33" s="266"/>
      <c r="X33" s="267">
        <f>IF($H$10="介護予防・生活支援サービス事業の事業者","",3000)</f>
        <v>3000</v>
      </c>
      <c r="Y33" s="267"/>
      <c r="Z33" s="267"/>
      <c r="AA33" s="268" t="s">
        <v>160</v>
      </c>
      <c r="AB33" s="269"/>
      <c r="AC33" s="270" t="s">
        <v>161</v>
      </c>
      <c r="AD33" s="271"/>
      <c r="AE33" s="271"/>
      <c r="AF33" s="271"/>
      <c r="AG33" s="271"/>
      <c r="AH33" s="272"/>
      <c r="AI33" s="128"/>
      <c r="AJ33" s="129"/>
      <c r="AK33" s="129"/>
      <c r="AL33" s="276" t="s">
        <v>107</v>
      </c>
      <c r="AM33" s="277"/>
      <c r="CA33" s="99" t="s">
        <v>164</v>
      </c>
      <c r="CB33" s="100">
        <f>CD33*個票4!$AC$10</f>
        <v>1400</v>
      </c>
      <c r="CC33" s="99" t="s">
        <v>117</v>
      </c>
      <c r="CD33" s="100">
        <v>35</v>
      </c>
      <c r="CE33" s="100" t="s">
        <v>148</v>
      </c>
      <c r="CF33" s="100"/>
    </row>
    <row r="34" spans="1:84" s="117" customFormat="1" ht="15.75" customHeight="1">
      <c r="A34" s="278"/>
      <c r="B34" s="279" t="s">
        <v>165</v>
      </c>
      <c r="C34" s="280"/>
      <c r="D34" s="280"/>
      <c r="E34" s="280"/>
      <c r="F34" s="280"/>
      <c r="G34" s="280"/>
      <c r="H34" s="280"/>
      <c r="I34" s="280"/>
      <c r="J34" s="281"/>
      <c r="K34" s="282" t="s">
        <v>159</v>
      </c>
      <c r="L34" s="282"/>
      <c r="M34" s="283"/>
      <c r="N34" s="283"/>
      <c r="O34" s="284"/>
      <c r="P34" s="284"/>
      <c r="Q34" s="282"/>
      <c r="R34" s="282"/>
      <c r="S34" s="282"/>
      <c r="T34" s="282"/>
      <c r="U34" s="282"/>
      <c r="V34" s="282"/>
      <c r="W34" s="285"/>
      <c r="X34" s="267">
        <f>IF($H$10="介護予防・生活支援サービス事業の事業者","",1500)</f>
        <v>1500</v>
      </c>
      <c r="Y34" s="267"/>
      <c r="Z34" s="267"/>
      <c r="AA34" s="268" t="s">
        <v>160</v>
      </c>
      <c r="AB34" s="269"/>
      <c r="AC34" s="270" t="s">
        <v>161</v>
      </c>
      <c r="AD34" s="271"/>
      <c r="AE34" s="271"/>
      <c r="AF34" s="271"/>
      <c r="AG34" s="271"/>
      <c r="AH34" s="272"/>
      <c r="AI34" s="128"/>
      <c r="AJ34" s="129"/>
      <c r="AK34" s="129"/>
      <c r="AL34" s="145" t="s">
        <v>107</v>
      </c>
      <c r="AM34" s="146"/>
      <c r="CA34" s="99" t="s">
        <v>166</v>
      </c>
      <c r="CB34" s="100">
        <f>CD34*個票4!$AC$10</f>
        <v>1480</v>
      </c>
      <c r="CC34" s="99" t="s">
        <v>117</v>
      </c>
      <c r="CD34" s="100">
        <v>37</v>
      </c>
      <c r="CE34" s="100" t="s">
        <v>148</v>
      </c>
      <c r="CF34" s="100"/>
    </row>
    <row r="35" spans="1:84" s="117" customFormat="1" ht="15.75" customHeight="1">
      <c r="A35" s="286"/>
      <c r="B35" s="287"/>
      <c r="C35" s="288"/>
      <c r="D35" s="288"/>
      <c r="E35" s="288"/>
      <c r="F35" s="288"/>
      <c r="G35" s="288"/>
      <c r="H35" s="288"/>
      <c r="I35" s="288"/>
      <c r="J35" s="289"/>
      <c r="K35" s="290" t="s">
        <v>167</v>
      </c>
      <c r="L35" s="290"/>
      <c r="M35" s="290"/>
      <c r="N35" s="290"/>
      <c r="O35" s="291"/>
      <c r="P35" s="291"/>
      <c r="Q35" s="292"/>
      <c r="R35" s="292"/>
      <c r="S35" s="292"/>
      <c r="T35" s="292"/>
      <c r="U35" s="292"/>
      <c r="V35" s="292"/>
      <c r="W35" s="293"/>
      <c r="X35" s="267">
        <f>IF($H$10="介護予防・生活支援サービス事業の事業者","",4500)</f>
        <v>4500</v>
      </c>
      <c r="Y35" s="267"/>
      <c r="Z35" s="267"/>
      <c r="AA35" s="268" t="s">
        <v>160</v>
      </c>
      <c r="AB35" s="269"/>
      <c r="AC35" s="270" t="s">
        <v>161</v>
      </c>
      <c r="AD35" s="271"/>
      <c r="AE35" s="271"/>
      <c r="AF35" s="271"/>
      <c r="AG35" s="271"/>
      <c r="AH35" s="272"/>
      <c r="AI35" s="128"/>
      <c r="AJ35" s="129"/>
      <c r="AK35" s="129"/>
      <c r="AL35" s="145" t="s">
        <v>107</v>
      </c>
      <c r="AM35" s="146"/>
      <c r="CA35" s="99" t="s">
        <v>168</v>
      </c>
      <c r="CB35" s="100">
        <f>CD35*個票4!$AC$10</f>
        <v>1400</v>
      </c>
      <c r="CC35" s="99" t="s">
        <v>117</v>
      </c>
      <c r="CD35" s="100">
        <v>35</v>
      </c>
      <c r="CE35" s="100" t="s">
        <v>148</v>
      </c>
      <c r="CF35" s="100"/>
    </row>
    <row r="36" spans="1:84" s="117" customFormat="1" ht="15.75" customHeight="1">
      <c r="A36" s="286"/>
      <c r="B36" s="287"/>
      <c r="C36" s="288"/>
      <c r="D36" s="288"/>
      <c r="E36" s="288"/>
      <c r="F36" s="288"/>
      <c r="G36" s="288"/>
      <c r="H36" s="288"/>
      <c r="I36" s="288"/>
      <c r="J36" s="289"/>
      <c r="K36" s="294" t="s">
        <v>163</v>
      </c>
      <c r="L36" s="294"/>
      <c r="M36" s="294"/>
      <c r="N36" s="294"/>
      <c r="O36" s="265"/>
      <c r="P36" s="265"/>
      <c r="Q36" s="264"/>
      <c r="R36" s="264"/>
      <c r="S36" s="264"/>
      <c r="T36" s="264"/>
      <c r="U36" s="264"/>
      <c r="V36" s="264"/>
      <c r="W36" s="266"/>
      <c r="X36" s="267">
        <f>IF($H$10="介護予防・生活支援サービス事業の事業者","",3000)</f>
        <v>3000</v>
      </c>
      <c r="Y36" s="267"/>
      <c r="Z36" s="267"/>
      <c r="AA36" s="268" t="s">
        <v>160</v>
      </c>
      <c r="AB36" s="269"/>
      <c r="AC36" s="270" t="s">
        <v>161</v>
      </c>
      <c r="AD36" s="271"/>
      <c r="AE36" s="271"/>
      <c r="AF36" s="271"/>
      <c r="AG36" s="271"/>
      <c r="AH36" s="272"/>
      <c r="AI36" s="128"/>
      <c r="AJ36" s="129"/>
      <c r="AK36" s="129"/>
      <c r="AL36" s="145" t="s">
        <v>107</v>
      </c>
      <c r="AM36" s="146"/>
      <c r="CA36" s="99" t="s">
        <v>169</v>
      </c>
      <c r="CB36" s="100">
        <f>CD36*個票4!$AC$10</f>
        <v>1480</v>
      </c>
      <c r="CC36" s="99" t="s">
        <v>117</v>
      </c>
      <c r="CD36" s="100">
        <v>37</v>
      </c>
      <c r="CE36" s="100" t="s">
        <v>148</v>
      </c>
      <c r="CF36" s="100"/>
    </row>
    <row r="37" spans="1:84" s="117" customFormat="1" ht="15.75" customHeight="1">
      <c r="A37" s="295"/>
      <c r="B37" s="296"/>
      <c r="C37" s="297"/>
      <c r="D37" s="297"/>
      <c r="E37" s="297"/>
      <c r="F37" s="297"/>
      <c r="G37" s="297"/>
      <c r="H37" s="297"/>
      <c r="I37" s="297"/>
      <c r="J37" s="298"/>
      <c r="K37" s="294" t="s">
        <v>170</v>
      </c>
      <c r="L37" s="294"/>
      <c r="M37" s="294"/>
      <c r="N37" s="294"/>
      <c r="O37" s="265"/>
      <c r="P37" s="265"/>
      <c r="Q37" s="264"/>
      <c r="R37" s="264"/>
      <c r="S37" s="264"/>
      <c r="T37" s="264"/>
      <c r="U37" s="264"/>
      <c r="V37" s="264"/>
      <c r="W37" s="266"/>
      <c r="X37" s="267">
        <f>IF($H$10="介護予防・生活支援サービス事業の事業者","",6000)</f>
        <v>6000</v>
      </c>
      <c r="Y37" s="267"/>
      <c r="Z37" s="267"/>
      <c r="AA37" s="268" t="s">
        <v>160</v>
      </c>
      <c r="AB37" s="269"/>
      <c r="AC37" s="270" t="s">
        <v>161</v>
      </c>
      <c r="AD37" s="271"/>
      <c r="AE37" s="271"/>
      <c r="AF37" s="271"/>
      <c r="AG37" s="271"/>
      <c r="AH37" s="272"/>
      <c r="AI37" s="128"/>
      <c r="AJ37" s="129"/>
      <c r="AK37" s="129"/>
      <c r="AL37" s="145" t="s">
        <v>107</v>
      </c>
      <c r="AM37" s="146"/>
      <c r="CA37" s="99" t="s">
        <v>171</v>
      </c>
      <c r="CB37" s="100">
        <f>CD37*個票4!$AC$10</f>
        <v>1400</v>
      </c>
      <c r="CC37" s="99" t="s">
        <v>117</v>
      </c>
      <c r="CD37" s="100">
        <v>35</v>
      </c>
      <c r="CE37" s="100" t="s">
        <v>148</v>
      </c>
      <c r="CF37" s="100"/>
    </row>
    <row r="38" spans="1:84" s="117" customFormat="1" ht="15.75" customHeight="1" thickBot="1">
      <c r="A38" s="169"/>
      <c r="B38" s="169"/>
      <c r="C38" s="169"/>
      <c r="D38" s="169"/>
      <c r="E38" s="169"/>
      <c r="F38" s="169"/>
      <c r="G38" s="169"/>
      <c r="H38" s="169"/>
      <c r="I38" s="170"/>
      <c r="J38" s="171"/>
      <c r="K38" s="172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CA38" s="99" t="s">
        <v>172</v>
      </c>
      <c r="CB38" s="100">
        <f>CD38*個票4!$AC$10</f>
        <v>1480</v>
      </c>
      <c r="CC38" s="99" t="s">
        <v>117</v>
      </c>
      <c r="CD38" s="100">
        <v>37</v>
      </c>
      <c r="CE38" s="100" t="s">
        <v>148</v>
      </c>
      <c r="CF38" s="100"/>
    </row>
    <row r="39" spans="1:84" s="117" customFormat="1" ht="15.75" customHeight="1" thickBot="1">
      <c r="A39" s="254" t="s">
        <v>67</v>
      </c>
      <c r="B39" s="172"/>
      <c r="C39" s="169"/>
      <c r="D39" s="169"/>
      <c r="E39" s="169"/>
      <c r="F39" s="169"/>
      <c r="G39" s="169"/>
      <c r="H39" s="169"/>
      <c r="I39" s="170"/>
      <c r="J39" s="171"/>
      <c r="K39" s="172"/>
      <c r="L39" s="173"/>
      <c r="M39" s="173"/>
      <c r="N39" s="173"/>
      <c r="O39" s="299"/>
      <c r="P39" s="299"/>
      <c r="Q39" s="299"/>
      <c r="R39" s="299"/>
      <c r="S39" s="299"/>
      <c r="T39" s="300"/>
      <c r="U39" s="300"/>
      <c r="V39" s="300"/>
      <c r="W39" s="300"/>
      <c r="X39" s="301" t="s">
        <v>121</v>
      </c>
      <c r="Y39" s="302"/>
      <c r="Z39" s="302"/>
      <c r="AA39" s="302"/>
      <c r="AB39" s="303"/>
      <c r="AC39" s="304" t="s">
        <v>122</v>
      </c>
      <c r="AD39" s="185" t="s">
        <v>173</v>
      </c>
      <c r="AE39" s="186"/>
      <c r="AF39" s="186"/>
      <c r="AG39" s="186"/>
      <c r="AH39" s="305"/>
      <c r="AI39" s="306">
        <f>MIN(X40,ROUNDDOWN(H52/1000,0))</f>
        <v>0</v>
      </c>
      <c r="AJ39" s="307"/>
      <c r="AK39" s="307"/>
      <c r="AL39" s="190" t="s">
        <v>60</v>
      </c>
      <c r="AM39" s="191"/>
      <c r="CA39" s="99" t="s">
        <v>174</v>
      </c>
      <c r="CB39" s="100">
        <f>CD39*個票4!$AC$10</f>
        <v>1400</v>
      </c>
      <c r="CC39" s="99" t="s">
        <v>117</v>
      </c>
      <c r="CD39" s="100">
        <v>35</v>
      </c>
      <c r="CE39" s="100" t="s">
        <v>148</v>
      </c>
      <c r="CF39" s="100"/>
    </row>
    <row r="40" spans="1:84" s="117" customFormat="1" ht="15.75" customHeight="1">
      <c r="A40" s="29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308" t="str">
        <f>IFERROR(VLOOKUP(H10,個票4!CA5:CE40,5,FALSE),"")</f>
        <v>-</v>
      </c>
      <c r="Y40" s="309"/>
      <c r="Z40" s="309"/>
      <c r="AA40" s="310" t="s">
        <v>60</v>
      </c>
      <c r="AB40" s="311"/>
      <c r="AC40" s="184"/>
      <c r="AD40" s="197" t="s">
        <v>125</v>
      </c>
      <c r="AE40" s="282"/>
      <c r="AF40" s="282"/>
      <c r="AG40" s="282"/>
      <c r="AH40" s="312"/>
      <c r="AI40" s="313"/>
      <c r="AJ40" s="314"/>
      <c r="AK40" s="314"/>
      <c r="AL40" s="202" t="s">
        <v>60</v>
      </c>
      <c r="AM40" s="203"/>
      <c r="CA40" s="99" t="s">
        <v>175</v>
      </c>
      <c r="CB40" s="99"/>
      <c r="CC40" s="99"/>
      <c r="CD40" s="99"/>
      <c r="CE40" s="99"/>
      <c r="CF40" s="99"/>
    </row>
    <row r="41" spans="1:84" s="117" customFormat="1" ht="19.5" customHeight="1" thickBot="1">
      <c r="A41" s="175" t="s">
        <v>176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308"/>
      <c r="Y41" s="309"/>
      <c r="Z41" s="309"/>
      <c r="AA41" s="310"/>
      <c r="AB41" s="311"/>
      <c r="AC41" s="184"/>
      <c r="AD41" s="204" t="s">
        <v>128</v>
      </c>
      <c r="AE41" s="315"/>
      <c r="AF41" s="315"/>
      <c r="AG41" s="315"/>
      <c r="AH41" s="316"/>
      <c r="AI41" s="317">
        <f>SUM(AI39:AK40)</f>
        <v>0</v>
      </c>
      <c r="AJ41" s="318"/>
      <c r="AK41" s="318"/>
      <c r="AL41" s="209" t="s">
        <v>60</v>
      </c>
      <c r="AM41" s="210"/>
    </row>
    <row r="42" spans="1:84" s="117" customFormat="1" ht="14.25" thickBot="1">
      <c r="A42" s="102" t="s">
        <v>130</v>
      </c>
      <c r="B42" s="103"/>
      <c r="C42" s="103"/>
      <c r="D42" s="103"/>
      <c r="E42" s="103"/>
      <c r="F42" s="103"/>
      <c r="G42" s="104"/>
      <c r="H42" s="103" t="s">
        <v>131</v>
      </c>
      <c r="I42" s="103"/>
      <c r="J42" s="103"/>
      <c r="K42" s="103"/>
      <c r="L42" s="103"/>
      <c r="M42" s="102" t="s">
        <v>132</v>
      </c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4"/>
      <c r="AN42" s="89"/>
      <c r="AX42" s="211" t="str">
        <f>IF(X40&gt;=AI41,"○","！（補助上限額を超過しています）")</f>
        <v>○</v>
      </c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3"/>
    </row>
    <row r="43" spans="1:84" s="117" customFormat="1" ht="13.5" customHeight="1">
      <c r="A43" s="214" t="s">
        <v>134</v>
      </c>
      <c r="B43" s="215"/>
      <c r="C43" s="215"/>
      <c r="D43" s="215"/>
      <c r="E43" s="216"/>
      <c r="F43" s="216"/>
      <c r="G43" s="217"/>
      <c r="H43" s="218"/>
      <c r="I43" s="218"/>
      <c r="J43" s="218"/>
      <c r="K43" s="218"/>
      <c r="L43" s="218"/>
      <c r="M43" s="219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1"/>
      <c r="AN43" s="89"/>
      <c r="AT43" s="319"/>
    </row>
    <row r="44" spans="1:84" ht="15" customHeight="1">
      <c r="A44" s="222" t="s">
        <v>136</v>
      </c>
      <c r="B44" s="223"/>
      <c r="C44" s="223"/>
      <c r="D44" s="223"/>
      <c r="E44" s="224"/>
      <c r="F44" s="224"/>
      <c r="G44" s="225"/>
      <c r="H44" s="226"/>
      <c r="I44" s="226"/>
      <c r="J44" s="226"/>
      <c r="K44" s="226"/>
      <c r="L44" s="226"/>
      <c r="M44" s="227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9"/>
    </row>
    <row r="45" spans="1:84" ht="15" customHeight="1">
      <c r="A45" s="222" t="s">
        <v>138</v>
      </c>
      <c r="B45" s="223"/>
      <c r="C45" s="223"/>
      <c r="D45" s="223"/>
      <c r="E45" s="224"/>
      <c r="F45" s="224"/>
      <c r="G45" s="225"/>
      <c r="H45" s="226"/>
      <c r="I45" s="226"/>
      <c r="J45" s="226"/>
      <c r="K45" s="226"/>
      <c r="L45" s="226"/>
      <c r="M45" s="227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9"/>
    </row>
    <row r="46" spans="1:84" ht="15" customHeight="1">
      <c r="A46" s="222" t="s">
        <v>140</v>
      </c>
      <c r="B46" s="223"/>
      <c r="C46" s="223"/>
      <c r="D46" s="223"/>
      <c r="E46" s="224"/>
      <c r="F46" s="224"/>
      <c r="G46" s="225"/>
      <c r="H46" s="226"/>
      <c r="I46" s="226"/>
      <c r="J46" s="226"/>
      <c r="K46" s="226"/>
      <c r="L46" s="226"/>
      <c r="M46" s="227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9"/>
    </row>
    <row r="47" spans="1:84" ht="15" customHeight="1">
      <c r="A47" s="222" t="s">
        <v>142</v>
      </c>
      <c r="B47" s="223"/>
      <c r="C47" s="223"/>
      <c r="D47" s="223"/>
      <c r="E47" s="224"/>
      <c r="F47" s="224"/>
      <c r="G47" s="225"/>
      <c r="H47" s="226"/>
      <c r="I47" s="226"/>
      <c r="J47" s="226"/>
      <c r="K47" s="226"/>
      <c r="L47" s="226"/>
      <c r="M47" s="227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9"/>
    </row>
    <row r="48" spans="1:84" ht="15" customHeight="1">
      <c r="A48" s="222" t="s">
        <v>144</v>
      </c>
      <c r="B48" s="223"/>
      <c r="C48" s="223"/>
      <c r="D48" s="223"/>
      <c r="E48" s="224"/>
      <c r="F48" s="224"/>
      <c r="G48" s="225"/>
      <c r="H48" s="226"/>
      <c r="I48" s="226"/>
      <c r="J48" s="226"/>
      <c r="K48" s="226"/>
      <c r="L48" s="226"/>
      <c r="M48" s="227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9"/>
    </row>
    <row r="49" spans="1:39" ht="15" customHeight="1">
      <c r="A49" s="222" t="s">
        <v>146</v>
      </c>
      <c r="B49" s="223"/>
      <c r="C49" s="223"/>
      <c r="D49" s="223"/>
      <c r="E49" s="224"/>
      <c r="F49" s="224"/>
      <c r="G49" s="225"/>
      <c r="H49" s="226"/>
      <c r="I49" s="226"/>
      <c r="J49" s="226"/>
      <c r="K49" s="226"/>
      <c r="L49" s="226"/>
      <c r="M49" s="227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9"/>
    </row>
    <row r="50" spans="1:39" ht="15" customHeight="1">
      <c r="A50" s="222" t="s">
        <v>149</v>
      </c>
      <c r="B50" s="231"/>
      <c r="C50" s="231"/>
      <c r="D50" s="231"/>
      <c r="E50" s="231"/>
      <c r="F50" s="231"/>
      <c r="G50" s="232"/>
      <c r="H50" s="226"/>
      <c r="I50" s="226"/>
      <c r="J50" s="226"/>
      <c r="K50" s="226"/>
      <c r="L50" s="226"/>
      <c r="M50" s="227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9"/>
    </row>
    <row r="51" spans="1:39" ht="15" customHeight="1">
      <c r="A51" s="233" t="s">
        <v>151</v>
      </c>
      <c r="B51" s="234"/>
      <c r="C51" s="234"/>
      <c r="D51" s="234"/>
      <c r="E51" s="235"/>
      <c r="F51" s="235"/>
      <c r="G51" s="236"/>
      <c r="H51" s="237"/>
      <c r="I51" s="237"/>
      <c r="J51" s="237"/>
      <c r="K51" s="237"/>
      <c r="L51" s="237"/>
      <c r="M51" s="238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40"/>
    </row>
    <row r="52" spans="1:39" ht="15" customHeight="1">
      <c r="A52" s="241" t="s">
        <v>153</v>
      </c>
      <c r="B52" s="320"/>
      <c r="C52" s="320"/>
      <c r="D52" s="320"/>
      <c r="E52" s="242"/>
      <c r="F52" s="242"/>
      <c r="G52" s="243"/>
      <c r="H52" s="244">
        <f>SUM(H43:L51)</f>
        <v>0</v>
      </c>
      <c r="I52" s="244"/>
      <c r="J52" s="244"/>
      <c r="K52" s="244"/>
      <c r="L52" s="245"/>
      <c r="M52" s="246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8"/>
    </row>
    <row r="53" spans="1:39" ht="15" customHeight="1">
      <c r="A53" s="249"/>
      <c r="B53" s="249"/>
      <c r="C53" s="249"/>
      <c r="D53" s="249"/>
      <c r="E53" s="321"/>
      <c r="F53" s="321"/>
      <c r="G53" s="321"/>
      <c r="H53" s="321"/>
      <c r="I53" s="321"/>
      <c r="J53" s="322"/>
      <c r="K53" s="322"/>
      <c r="L53" s="322"/>
      <c r="M53" s="322"/>
      <c r="N53" s="322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3"/>
      <c r="Z53" s="323"/>
      <c r="AA53" s="323"/>
      <c r="AB53" s="323"/>
      <c r="AC53" s="323"/>
      <c r="AD53" s="323"/>
      <c r="AE53" s="321"/>
      <c r="AF53" s="321"/>
      <c r="AG53" s="321"/>
      <c r="AH53" s="321"/>
      <c r="AI53" s="321"/>
      <c r="AJ53" s="321"/>
      <c r="AK53" s="321"/>
      <c r="AL53" s="321"/>
      <c r="AM53" s="321"/>
    </row>
    <row r="54" spans="1:39" ht="15" customHeight="1">
      <c r="A54" s="324" t="s">
        <v>177</v>
      </c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180"/>
      <c r="Z54" s="180"/>
      <c r="AA54" s="180"/>
      <c r="AB54" s="180"/>
      <c r="AC54" s="180"/>
      <c r="AD54" s="180"/>
      <c r="AE54" s="325"/>
      <c r="AF54" s="325"/>
      <c r="AG54" s="325"/>
      <c r="AH54" s="325"/>
      <c r="AI54" s="325"/>
      <c r="AJ54" s="325"/>
      <c r="AK54" s="325"/>
      <c r="AL54" s="325"/>
      <c r="AM54" s="325"/>
    </row>
    <row r="55" spans="1:39" ht="4.5" customHeight="1"/>
  </sheetData>
  <sheetProtection formatCells="0" formatColumns="0" formatRows="0" insertColumns="0" insertRows="0" autoFilter="0"/>
  <mergeCells count="132">
    <mergeCell ref="H52:L52"/>
    <mergeCell ref="M52:AM52"/>
    <mergeCell ref="H49:L49"/>
    <mergeCell ref="M49:AM49"/>
    <mergeCell ref="H50:L50"/>
    <mergeCell ref="M50:AM50"/>
    <mergeCell ref="H51:L51"/>
    <mergeCell ref="M51:AM51"/>
    <mergeCell ref="H46:L46"/>
    <mergeCell ref="M46:AM46"/>
    <mergeCell ref="H47:L47"/>
    <mergeCell ref="M47:AM47"/>
    <mergeCell ref="H48:L48"/>
    <mergeCell ref="M48:AM48"/>
    <mergeCell ref="H43:L43"/>
    <mergeCell ref="M43:AM43"/>
    <mergeCell ref="H44:L44"/>
    <mergeCell ref="M44:AM44"/>
    <mergeCell ref="H45:L45"/>
    <mergeCell ref="M45:AM45"/>
    <mergeCell ref="AA40:AB41"/>
    <mergeCell ref="AI40:AK40"/>
    <mergeCell ref="AL40:AM40"/>
    <mergeCell ref="AI41:AK41"/>
    <mergeCell ref="AL41:AM41"/>
    <mergeCell ref="A42:G42"/>
    <mergeCell ref="H42:L42"/>
    <mergeCell ref="M42:AM42"/>
    <mergeCell ref="X37:Z37"/>
    <mergeCell ref="AA37:AB37"/>
    <mergeCell ref="AC37:AH37"/>
    <mergeCell ref="AI37:AK37"/>
    <mergeCell ref="AL37:AM37"/>
    <mergeCell ref="X39:AB39"/>
    <mergeCell ref="AC39:AC41"/>
    <mergeCell ref="AI39:AK39"/>
    <mergeCell ref="AL39:AM39"/>
    <mergeCell ref="X40:Z41"/>
    <mergeCell ref="X35:Z35"/>
    <mergeCell ref="AA35:AB35"/>
    <mergeCell ref="AC35:AH35"/>
    <mergeCell ref="AI35:AK35"/>
    <mergeCell ref="AL35:AM35"/>
    <mergeCell ref="X36:Z36"/>
    <mergeCell ref="AA36:AB36"/>
    <mergeCell ref="AC36:AH36"/>
    <mergeCell ref="AI36:AK36"/>
    <mergeCell ref="AL36:AM36"/>
    <mergeCell ref="AA33:AB33"/>
    <mergeCell ref="AC33:AH33"/>
    <mergeCell ref="AI33:AK33"/>
    <mergeCell ref="AL33:AM33"/>
    <mergeCell ref="B34:J37"/>
    <mergeCell ref="X34:Z34"/>
    <mergeCell ref="AA34:AB34"/>
    <mergeCell ref="AC34:AH34"/>
    <mergeCell ref="AI34:AK34"/>
    <mergeCell ref="AL34:AM34"/>
    <mergeCell ref="AE31:AH31"/>
    <mergeCell ref="AI31:AK31"/>
    <mergeCell ref="AL31:AM31"/>
    <mergeCell ref="A32:J33"/>
    <mergeCell ref="X32:Z32"/>
    <mergeCell ref="AA32:AB32"/>
    <mergeCell ref="AC32:AH32"/>
    <mergeCell ref="AI32:AK32"/>
    <mergeCell ref="AL32:AM32"/>
    <mergeCell ref="X33:Z33"/>
    <mergeCell ref="H27:L27"/>
    <mergeCell ref="M27:AM27"/>
    <mergeCell ref="H28:L28"/>
    <mergeCell ref="M28:AM28"/>
    <mergeCell ref="H29:L29"/>
    <mergeCell ref="M29:AM29"/>
    <mergeCell ref="H24:L24"/>
    <mergeCell ref="M24:AM24"/>
    <mergeCell ref="H25:L25"/>
    <mergeCell ref="M25:AM25"/>
    <mergeCell ref="H26:L26"/>
    <mergeCell ref="M26:AM26"/>
    <mergeCell ref="H21:L21"/>
    <mergeCell ref="M21:AM21"/>
    <mergeCell ref="H22:L22"/>
    <mergeCell ref="M22:AM22"/>
    <mergeCell ref="H23:L23"/>
    <mergeCell ref="M23:AM23"/>
    <mergeCell ref="AL18:AM18"/>
    <mergeCell ref="A19:G19"/>
    <mergeCell ref="H19:L19"/>
    <mergeCell ref="M19:AM19"/>
    <mergeCell ref="H20:L20"/>
    <mergeCell ref="M20:AM20"/>
    <mergeCell ref="A14:AM14"/>
    <mergeCell ref="X16:AB16"/>
    <mergeCell ref="AC16:AC18"/>
    <mergeCell ref="AI16:AK16"/>
    <mergeCell ref="AL16:AM16"/>
    <mergeCell ref="X17:Z18"/>
    <mergeCell ref="AA17:AB18"/>
    <mergeCell ref="AI17:AK17"/>
    <mergeCell ref="AL17:AM17"/>
    <mergeCell ref="AI18:AK18"/>
    <mergeCell ref="AE10:AF10"/>
    <mergeCell ref="AG10:AI10"/>
    <mergeCell ref="AJ10:AK10"/>
    <mergeCell ref="AL10:AM10"/>
    <mergeCell ref="AP10:AU10"/>
    <mergeCell ref="A11:H12"/>
    <mergeCell ref="A10:G10"/>
    <mergeCell ref="H10:Q10"/>
    <mergeCell ref="R10:W10"/>
    <mergeCell ref="X10:Y10"/>
    <mergeCell ref="Z10:AB10"/>
    <mergeCell ref="AC10:AD10"/>
    <mergeCell ref="AH8:AM8"/>
    <mergeCell ref="D9:G9"/>
    <mergeCell ref="H9:K9"/>
    <mergeCell ref="L9:Y9"/>
    <mergeCell ref="AC9:AG9"/>
    <mergeCell ref="AH9:AM9"/>
    <mergeCell ref="A8:C9"/>
    <mergeCell ref="D8:G8"/>
    <mergeCell ref="H8:K8"/>
    <mergeCell ref="L8:Y8"/>
    <mergeCell ref="Z8:AB9"/>
    <mergeCell ref="AC8:AG8"/>
    <mergeCell ref="A3:AM3"/>
    <mergeCell ref="A5:AM5"/>
    <mergeCell ref="A7:G7"/>
    <mergeCell ref="H7:N7"/>
    <mergeCell ref="O7:S7"/>
    <mergeCell ref="T7:AM7"/>
  </mergeCells>
  <phoneticPr fontId="3"/>
  <dataValidations count="2">
    <dataValidation imeMode="halfAlpha" allowBlank="1" showInputMessage="1" showErrorMessage="1" sqref="S16:V18 J16:N18 H7:N7 D9:G9 AC9:AG9 X10:Y10"/>
    <dataValidation type="list" allowBlank="1" showInputMessage="1" showErrorMessage="1" sqref="H10:Q10">
      <formula1>$CA$5:$CA$40</formula1>
    </dataValidation>
  </dataValidations>
  <printOptions horizontalCentered="1"/>
  <pageMargins left="0.55118110236220474" right="0.55118110236220474" top="0.82677165354330717" bottom="0.23622047244094491" header="0.51181102362204722" footer="0.35433070866141736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23</xdr:col>
                    <xdr:colOff>152400</xdr:colOff>
                    <xdr:row>10</xdr:row>
                    <xdr:rowOff>0</xdr:rowOff>
                  </from>
                  <to>
                    <xdr:col>25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228600</xdr:rowOff>
                  </from>
                  <to>
                    <xdr:col>9</xdr:col>
                    <xdr:colOff>38100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9525</xdr:rowOff>
                  </from>
                  <to>
                    <xdr:col>9</xdr:col>
                    <xdr:colOff>47625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'T:\004_介護事業係2\★★★コロナ介護サービス事業所等に対するサービス継続支援事業\３_県交付要綱\支援金交付要綱\支援金様式\HP\01HP様式\01交付申請\[shinsei_kisairei.xlsm]計算用'!#REF!</xm:f>
          </x14:formula1>
          <xm:sqref>H9:K9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J51"/>
  <sheetViews>
    <sheetView showZeros="0" view="pageBreakPreview" zoomScale="160" zoomScaleNormal="120" zoomScaleSheetLayoutView="160" workbookViewId="0">
      <selection activeCell="Z24" sqref="Z24"/>
    </sheetView>
  </sheetViews>
  <sheetFormatPr defaultColWidth="2.25" defaultRowHeight="12"/>
  <cols>
    <col min="1" max="1" width="2.625" style="39" customWidth="1"/>
    <col min="2" max="16384" width="2.25" style="39"/>
  </cols>
  <sheetData>
    <row r="1" spans="1:59" ht="13.5">
      <c r="A1" s="37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8"/>
    </row>
    <row r="2" spans="1:59" ht="22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1:59" ht="13.5">
      <c r="A3" s="41"/>
      <c r="B3" s="42"/>
      <c r="C3" s="43"/>
      <c r="D3" s="43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4"/>
      <c r="AC3" s="45"/>
      <c r="AD3" s="46"/>
      <c r="AE3" s="46"/>
      <c r="AF3" s="47" t="s">
        <v>49</v>
      </c>
      <c r="AG3" s="46"/>
      <c r="AH3" s="46"/>
      <c r="AI3" s="47" t="s">
        <v>50</v>
      </c>
      <c r="AJ3" s="46"/>
      <c r="AK3" s="46"/>
      <c r="AL3" s="47" t="s">
        <v>51</v>
      </c>
      <c r="AM3" s="40"/>
    </row>
    <row r="4" spans="1:59" ht="30" customHeight="1">
      <c r="A4" s="41"/>
      <c r="B4" s="42"/>
      <c r="C4" s="43"/>
      <c r="D4" s="43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</row>
    <row r="5" spans="1:59" ht="18" customHeight="1">
      <c r="A5" s="48" t="s">
        <v>52</v>
      </c>
      <c r="B5" s="48"/>
      <c r="C5" s="48"/>
      <c r="D5" s="48"/>
      <c r="E5" s="48"/>
      <c r="F5" s="48"/>
      <c r="G5" s="48"/>
      <c r="H5" s="41"/>
      <c r="I5" s="41" t="s">
        <v>53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</row>
    <row r="6" spans="1:59" ht="31.5" customHeight="1">
      <c r="A6" s="38"/>
      <c r="B6" s="38"/>
      <c r="C6" s="38"/>
      <c r="D6" s="38"/>
      <c r="E6" s="38"/>
      <c r="F6" s="38"/>
      <c r="G6" s="38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</row>
    <row r="7" spans="1:59" ht="15.75" customHeight="1">
      <c r="A7" s="38"/>
      <c r="B7" s="38"/>
      <c r="C7" s="38"/>
      <c r="D7" s="38"/>
      <c r="E7" s="38"/>
      <c r="F7" s="38"/>
      <c r="G7" s="38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9" t="s">
        <v>54</v>
      </c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38"/>
      <c r="AM7" s="41"/>
    </row>
    <row r="8" spans="1:59" ht="15.75" customHeight="1">
      <c r="A8" s="38"/>
      <c r="B8" s="38"/>
      <c r="C8" s="38"/>
      <c r="D8" s="38"/>
      <c r="E8" s="38"/>
      <c r="F8" s="38"/>
      <c r="G8" s="38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9" t="s">
        <v>55</v>
      </c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50" t="s">
        <v>56</v>
      </c>
      <c r="AM8" s="41"/>
    </row>
    <row r="9" spans="1:59" ht="49.5" customHeight="1">
      <c r="A9" s="38"/>
      <c r="B9" s="38"/>
      <c r="C9" s="38"/>
      <c r="D9" s="38"/>
      <c r="E9" s="38"/>
      <c r="F9" s="38"/>
      <c r="G9" s="38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</row>
    <row r="10" spans="1:59" ht="18" customHeight="1">
      <c r="A10" s="51" t="s">
        <v>57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</row>
    <row r="11" spans="1:59" ht="48" customHeight="1">
      <c r="A11" s="41"/>
      <c r="B11" s="42"/>
      <c r="C11" s="43"/>
      <c r="D11" s="43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</row>
    <row r="12" spans="1:59" ht="13.5">
      <c r="A12" s="41" t="s">
        <v>58</v>
      </c>
      <c r="B12" s="42"/>
      <c r="C12" s="43"/>
      <c r="D12" s="43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</row>
    <row r="13" spans="1:59" ht="30.75" customHeight="1" thickBo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</row>
    <row r="14" spans="1:59" ht="14.25" thickBot="1">
      <c r="A14" s="41"/>
      <c r="B14" s="52"/>
      <c r="C14" s="53" t="s">
        <v>59</v>
      </c>
      <c r="D14" s="52"/>
      <c r="E14" s="52"/>
      <c r="F14" s="52"/>
      <c r="G14" s="52"/>
      <c r="H14" s="52"/>
      <c r="I14" s="52"/>
      <c r="J14" s="52"/>
      <c r="K14" s="326">
        <v>3035.5</v>
      </c>
      <c r="L14" s="326"/>
      <c r="M14" s="326"/>
      <c r="N14" s="326"/>
      <c r="O14" s="326"/>
      <c r="P14" s="326"/>
      <c r="Q14" s="326"/>
      <c r="R14" s="326"/>
      <c r="S14" s="52" t="s">
        <v>60</v>
      </c>
      <c r="U14" s="52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P14" s="54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6"/>
    </row>
    <row r="15" spans="1:59" ht="13.5">
      <c r="A15" s="41"/>
      <c r="B15" s="52"/>
      <c r="C15" s="52" t="s">
        <v>61</v>
      </c>
      <c r="D15" s="52"/>
      <c r="E15" s="52"/>
      <c r="F15" s="52"/>
      <c r="G15" s="52"/>
      <c r="H15" s="52"/>
      <c r="I15" s="52"/>
      <c r="J15" s="52"/>
      <c r="K15" s="327">
        <v>3035.5</v>
      </c>
      <c r="L15" s="327"/>
      <c r="M15" s="327"/>
      <c r="N15" s="327"/>
      <c r="O15" s="327"/>
      <c r="P15" s="327"/>
      <c r="Q15" s="327"/>
      <c r="R15" s="327"/>
      <c r="S15" s="52" t="s">
        <v>60</v>
      </c>
      <c r="U15" s="57" t="s">
        <v>62</v>
      </c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P15" s="58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60"/>
    </row>
    <row r="16" spans="1:59" ht="13.5">
      <c r="A16" s="41"/>
      <c r="B16" s="52"/>
      <c r="C16" s="52" t="s">
        <v>63</v>
      </c>
      <c r="D16" s="61"/>
      <c r="E16" s="61"/>
      <c r="F16" s="61"/>
      <c r="G16" s="61"/>
      <c r="H16" s="61"/>
      <c r="I16" s="61"/>
      <c r="J16" s="61"/>
      <c r="K16" s="326">
        <f>K15-K14</f>
        <v>0</v>
      </c>
      <c r="L16" s="326"/>
      <c r="M16" s="326"/>
      <c r="N16" s="326"/>
      <c r="O16" s="326"/>
      <c r="P16" s="326"/>
      <c r="Q16" s="326"/>
      <c r="R16" s="326"/>
      <c r="S16" s="61" t="s">
        <v>60</v>
      </c>
      <c r="T16" s="61"/>
      <c r="U16" s="42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P16" s="62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</row>
    <row r="17" spans="1:62" ht="7.5" customHeight="1">
      <c r="A17" s="4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</row>
    <row r="18" spans="1:62" ht="13.5">
      <c r="A18" s="41"/>
      <c r="B18" s="63"/>
      <c r="D18" s="52"/>
      <c r="E18" s="52"/>
      <c r="F18" s="52"/>
      <c r="G18" s="52"/>
      <c r="H18" s="52"/>
      <c r="I18" s="52"/>
      <c r="L18" s="52"/>
      <c r="M18" s="52"/>
      <c r="N18" s="52"/>
      <c r="O18" s="52"/>
      <c r="P18" s="52"/>
      <c r="Q18" s="52"/>
      <c r="R18" s="52"/>
      <c r="S18" s="52"/>
      <c r="T18" s="52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P18" s="62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</row>
    <row r="19" spans="1:62" ht="13.5">
      <c r="A19" s="41"/>
      <c r="B19" s="63" t="s">
        <v>64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65"/>
      <c r="Z19" s="65"/>
      <c r="AA19" s="65"/>
      <c r="AB19" s="65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</row>
    <row r="20" spans="1:62" ht="13.5">
      <c r="A20" s="41"/>
      <c r="B20" s="52"/>
      <c r="C20" s="66" t="s">
        <v>65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328">
        <v>2825</v>
      </c>
      <c r="Y20" s="328"/>
      <c r="Z20" s="328"/>
      <c r="AA20" s="328"/>
      <c r="AB20" s="328"/>
      <c r="AC20" s="41" t="s">
        <v>60</v>
      </c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P20" s="67"/>
      <c r="AQ20" s="67"/>
      <c r="AR20" s="67"/>
      <c r="AS20" s="67"/>
      <c r="AT20" s="67"/>
      <c r="AU20" s="67"/>
      <c r="AV20" s="68"/>
      <c r="AW20" s="68"/>
      <c r="AX20" s="67"/>
      <c r="AY20" s="67"/>
      <c r="AZ20" s="67"/>
      <c r="BA20" s="67"/>
      <c r="BB20" s="68"/>
      <c r="BC20" s="68"/>
      <c r="BD20" s="67"/>
      <c r="BE20" s="67"/>
      <c r="BF20" s="67"/>
      <c r="BG20" s="67"/>
      <c r="BH20" s="68"/>
      <c r="BI20" s="68"/>
      <c r="BJ20" s="67"/>
    </row>
    <row r="21" spans="1:62" ht="13.5">
      <c r="A21" s="41"/>
      <c r="B21" s="52"/>
      <c r="C21" s="66" t="s">
        <v>66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329">
        <v>10.5</v>
      </c>
      <c r="Y21" s="329"/>
      <c r="Z21" s="329"/>
      <c r="AA21" s="329"/>
      <c r="AB21" s="329"/>
      <c r="AC21" s="41" t="s">
        <v>60</v>
      </c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P21" s="67"/>
      <c r="AQ21" s="67"/>
      <c r="AR21" s="67"/>
      <c r="AS21" s="67"/>
      <c r="AT21" s="67"/>
      <c r="AU21" s="67"/>
      <c r="AV21" s="68"/>
      <c r="AW21" s="68"/>
      <c r="AX21" s="67"/>
      <c r="AY21" s="67"/>
      <c r="AZ21" s="67"/>
      <c r="BA21" s="67"/>
      <c r="BB21" s="68"/>
      <c r="BC21" s="68"/>
      <c r="BD21" s="67"/>
      <c r="BE21" s="67"/>
      <c r="BF21" s="67"/>
      <c r="BG21" s="67"/>
      <c r="BH21" s="68"/>
      <c r="BI21" s="68"/>
      <c r="BJ21" s="67"/>
    </row>
    <row r="22" spans="1:62" ht="13.5">
      <c r="A22" s="41"/>
      <c r="B22" s="52"/>
      <c r="C22" s="66" t="s">
        <v>67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328">
        <v>200</v>
      </c>
      <c r="Y22" s="328"/>
      <c r="Z22" s="328"/>
      <c r="AA22" s="328"/>
      <c r="AB22" s="328"/>
      <c r="AC22" s="41" t="s">
        <v>60</v>
      </c>
      <c r="AD22" s="41"/>
      <c r="AE22" s="41"/>
      <c r="AF22" s="41"/>
      <c r="AG22" s="41"/>
      <c r="AH22" s="41"/>
      <c r="AI22" s="41"/>
      <c r="AJ22" s="41"/>
      <c r="AK22" s="41"/>
      <c r="AL22" s="41"/>
      <c r="AM22" s="41"/>
    </row>
    <row r="23" spans="1:6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</row>
    <row r="24" spans="1:62">
      <c r="A24" s="37"/>
      <c r="B24" s="37" t="s">
        <v>68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 spans="1:62" ht="13.5">
      <c r="A25" s="37"/>
      <c r="B25" s="41" t="s">
        <v>69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</row>
    <row r="26" spans="1:62" ht="13.5">
      <c r="A26" s="37"/>
      <c r="B26" s="41" t="s">
        <v>70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</row>
    <row r="27" spans="1:62" ht="13.5">
      <c r="A27" s="37"/>
      <c r="B27" s="37"/>
      <c r="C27" s="37"/>
      <c r="D27" s="41" t="s">
        <v>71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28" spans="1:62" ht="13.5">
      <c r="A28" s="37"/>
      <c r="B28" s="41" t="s">
        <v>72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 spans="1:62" ht="13.5">
      <c r="A29" s="37"/>
      <c r="B29" s="41" t="s">
        <v>73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 spans="1:6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6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 spans="1:6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 spans="1:39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1:39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 spans="1:39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 spans="1:39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spans="1:39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 t="s">
        <v>74</v>
      </c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 spans="1:39" ht="6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X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 spans="1:39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69" t="s">
        <v>75</v>
      </c>
      <c r="V40" s="70"/>
      <c r="W40" s="70"/>
      <c r="X40" s="70"/>
      <c r="Y40" s="70"/>
      <c r="Z40" s="70"/>
      <c r="AA40" s="70"/>
      <c r="AB40" s="71"/>
      <c r="AC40" s="72" t="s">
        <v>76</v>
      </c>
      <c r="AD40" s="73"/>
      <c r="AE40" s="73"/>
      <c r="AF40" s="73"/>
      <c r="AG40" s="73"/>
      <c r="AH40" s="74"/>
      <c r="AI40" s="74"/>
      <c r="AJ40" s="74"/>
      <c r="AK40" s="75"/>
      <c r="AL40" s="37"/>
      <c r="AM40" s="37"/>
    </row>
    <row r="41" spans="1:39" ht="18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76"/>
      <c r="V41" s="77"/>
      <c r="W41" s="77"/>
      <c r="X41" s="77"/>
      <c r="Y41" s="77"/>
      <c r="Z41" s="77"/>
      <c r="AA41" s="77"/>
      <c r="AB41" s="78"/>
      <c r="AC41" s="79"/>
      <c r="AD41" s="79"/>
      <c r="AE41" s="79"/>
      <c r="AF41" s="79"/>
      <c r="AG41" s="79"/>
      <c r="AH41" s="79"/>
      <c r="AI41" s="79"/>
      <c r="AJ41" s="79"/>
      <c r="AK41" s="79"/>
      <c r="AL41" s="37"/>
      <c r="AM41" s="37"/>
    </row>
    <row r="42" spans="1:39" ht="18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80" t="s">
        <v>77</v>
      </c>
      <c r="V42" s="81"/>
      <c r="W42" s="81"/>
      <c r="X42" s="81"/>
      <c r="Y42" s="81"/>
      <c r="Z42" s="81"/>
      <c r="AA42" s="81"/>
      <c r="AB42" s="82"/>
      <c r="AC42" s="83"/>
      <c r="AD42" s="83"/>
      <c r="AE42" s="83"/>
      <c r="AF42" s="83"/>
      <c r="AG42" s="83"/>
      <c r="AH42" s="83"/>
      <c r="AI42" s="83"/>
      <c r="AJ42" s="83"/>
      <c r="AK42" s="83"/>
      <c r="AL42" s="37"/>
      <c r="AM42" s="37"/>
    </row>
    <row r="43" spans="1:39" ht="18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80" t="s">
        <v>78</v>
      </c>
      <c r="V43" s="81"/>
      <c r="W43" s="81"/>
      <c r="X43" s="81"/>
      <c r="Y43" s="81"/>
      <c r="Z43" s="81"/>
      <c r="AA43" s="81"/>
      <c r="AB43" s="82"/>
      <c r="AC43" s="83"/>
      <c r="AD43" s="83"/>
      <c r="AE43" s="83"/>
      <c r="AF43" s="83"/>
      <c r="AG43" s="83"/>
      <c r="AH43" s="83"/>
      <c r="AI43" s="83"/>
      <c r="AJ43" s="83"/>
      <c r="AK43" s="83"/>
      <c r="AL43" s="37"/>
      <c r="AM43" s="37"/>
    </row>
    <row r="44" spans="1:39" ht="18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69" t="s">
        <v>79</v>
      </c>
      <c r="V44" s="70"/>
      <c r="W44" s="70"/>
      <c r="X44" s="84"/>
      <c r="Y44" s="85" t="s">
        <v>80</v>
      </c>
      <c r="Z44" s="86"/>
      <c r="AA44" s="86"/>
      <c r="AB44" s="87"/>
      <c r="AC44" s="83"/>
      <c r="AD44" s="83"/>
      <c r="AE44" s="83"/>
      <c r="AF44" s="83"/>
      <c r="AG44" s="83"/>
      <c r="AH44" s="83"/>
      <c r="AI44" s="83"/>
      <c r="AJ44" s="83"/>
      <c r="AK44" s="83"/>
      <c r="AL44" s="37"/>
      <c r="AM44" s="37"/>
    </row>
    <row r="45" spans="1:39" ht="18.7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76"/>
      <c r="V45" s="77"/>
      <c r="W45" s="77"/>
      <c r="X45" s="88"/>
      <c r="Y45" s="85" t="s">
        <v>81</v>
      </c>
      <c r="Z45" s="86"/>
      <c r="AA45" s="86"/>
      <c r="AB45" s="87"/>
      <c r="AC45" s="83"/>
      <c r="AD45" s="83"/>
      <c r="AE45" s="83"/>
      <c r="AF45" s="83"/>
      <c r="AG45" s="83"/>
      <c r="AH45" s="83"/>
      <c r="AI45" s="83"/>
      <c r="AJ45" s="83"/>
      <c r="AK45" s="83"/>
      <c r="AL45" s="37"/>
      <c r="AM45" s="37"/>
    </row>
    <row r="46" spans="1:39" ht="18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</row>
    <row r="47" spans="1:39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</row>
    <row r="48" spans="1:39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</row>
    <row r="49" spans="1:39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</row>
    <row r="50" spans="1:39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</row>
    <row r="51" spans="1:39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</row>
  </sheetData>
  <mergeCells count="35">
    <mergeCell ref="U43:AA43"/>
    <mergeCell ref="AC43:AK43"/>
    <mergeCell ref="U44:W45"/>
    <mergeCell ref="Y44:AB44"/>
    <mergeCell ref="AC44:AK44"/>
    <mergeCell ref="Y45:AB45"/>
    <mergeCell ref="AC45:AK45"/>
    <mergeCell ref="C22:W22"/>
    <mergeCell ref="X22:AB22"/>
    <mergeCell ref="U40:AB41"/>
    <mergeCell ref="AD40:AG40"/>
    <mergeCell ref="AC41:AK41"/>
    <mergeCell ref="U42:AA42"/>
    <mergeCell ref="AC42:AK42"/>
    <mergeCell ref="AV20:AW20"/>
    <mergeCell ref="BB20:BC20"/>
    <mergeCell ref="BH20:BI20"/>
    <mergeCell ref="C21:W21"/>
    <mergeCell ref="X21:AB21"/>
    <mergeCell ref="AV21:AW21"/>
    <mergeCell ref="BB21:BC21"/>
    <mergeCell ref="BH21:BI21"/>
    <mergeCell ref="A10:AM10"/>
    <mergeCell ref="K14:R14"/>
    <mergeCell ref="K15:R15"/>
    <mergeCell ref="K16:R16"/>
    <mergeCell ref="X19:AB19"/>
    <mergeCell ref="C20:W20"/>
    <mergeCell ref="X20:AB20"/>
    <mergeCell ref="AD3:AE3"/>
    <mergeCell ref="AG3:AH3"/>
    <mergeCell ref="AJ3:AK3"/>
    <mergeCell ref="A5:G5"/>
    <mergeCell ref="W7:AK7"/>
    <mergeCell ref="W8:AK8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作成方法</vt:lpstr>
      <vt:lpstr>記載例</vt:lpstr>
      <vt:lpstr>個票1</vt:lpstr>
      <vt:lpstr>個票2</vt:lpstr>
      <vt:lpstr>個票3</vt:lpstr>
      <vt:lpstr>個票4</vt:lpstr>
      <vt:lpstr>実績報告書</vt:lpstr>
      <vt:lpstr>記載例!Print_Area</vt:lpstr>
      <vt:lpstr>個票1!Print_Area</vt:lpstr>
      <vt:lpstr>個票2!Print_Area</vt:lpstr>
      <vt:lpstr>個票3!Print_Area</vt:lpstr>
      <vt:lpstr>個票4!Print_Area</vt:lpstr>
      <vt:lpstr>作成方法!Print_Area</vt:lpstr>
      <vt:lpstr>実績報告書!Print_Area</vt:lpstr>
      <vt:lpstr>記載例!Print_Titles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2020-09-10T02:54:49Z</cp:lastPrinted>
  <dcterms:created xsi:type="dcterms:W3CDTF">2020-09-10T02:18:23Z</dcterms:created>
  <dcterms:modified xsi:type="dcterms:W3CDTF">2020-12-06T07:20:52Z</dcterms:modified>
</cp:coreProperties>
</file>